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mc:AlternateContent xmlns:mc="http://schemas.openxmlformats.org/markup-compatibility/2006">
    <mc:Choice Requires="x15">
      <x15ac:absPath xmlns:x15ac="http://schemas.microsoft.com/office/spreadsheetml/2010/11/ac" url="https://idahogov-my.sharepoint.com/personal/agongloff_ics_idaho_gov/Documents/Round 23/Application materials/"/>
    </mc:Choice>
  </mc:AlternateContent>
  <xr:revisionPtr revIDLastSave="43" documentId="13_ncr:1_{062A2E6C-A076-440F-9718-88B5619D9319}" xr6:coauthVersionLast="45" xr6:coauthVersionMax="45" xr10:uidLastSave="{43C80CB3-35DE-424F-B6F6-E5D32E24D9AF}"/>
  <bookViews>
    <workbookView xWindow="-120" yWindow="-120" windowWidth="29040" windowHeight="15840" xr2:uid="{00000000-000D-0000-FFFF-FFFF00000000}"/>
  </bookViews>
  <sheets>
    <sheet name="INSTRUCTIONS" sheetId="17" r:id="rId1"/>
    <sheet name="PCSRF Funding " sheetId="13" r:id="rId2"/>
    <sheet name="Non-Federal Cash Match" sheetId="12" r:id="rId3"/>
    <sheet name="In-kind Match" sheetId="1" r:id="rId4"/>
    <sheet name="Non-match Federal Funds" sheetId="16" r:id="rId5"/>
  </sheets>
  <definedNames>
    <definedName name="_xlnm.Print_Area" localSheetId="3">'In-kind Match'!$A$1:$L$107</definedName>
    <definedName name="_xlnm.Print_Area" localSheetId="2">'Non-Federal Cash Match'!$A$1:$L$108</definedName>
    <definedName name="_xlnm.Print_Area" localSheetId="4">'Non-match Federal Funds'!$A$1:$L$108</definedName>
    <definedName name="_xlnm.Print_Area" localSheetId="1">'PCSRF Funding '!$A$1:$L$119</definedName>
    <definedName name="_xlnm.Print_Titles" localSheetId="3">'In-kind Match'!$1:$4</definedName>
    <definedName name="_xlnm.Print_Titles" localSheetId="2">'Non-Federal Cash Match'!$1:$4</definedName>
    <definedName name="_xlnm.Print_Titles" localSheetId="4">'Non-match Federal Funds'!$1:$4</definedName>
    <definedName name="_xlnm.Print_Titles" localSheetId="1">'PCSRF Funding '!$1:$5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10" i="13" l="1"/>
  <c r="K111" i="13"/>
  <c r="K106" i="13"/>
  <c r="L105" i="13" s="1"/>
  <c r="K107" i="13"/>
  <c r="K108" i="13"/>
  <c r="K91" i="13"/>
  <c r="K92" i="13"/>
  <c r="K93" i="13"/>
  <c r="K96" i="13"/>
  <c r="K99" i="13"/>
  <c r="K101" i="13" s="1"/>
  <c r="K100" i="13"/>
  <c r="K80" i="13"/>
  <c r="L79" i="13" s="1"/>
  <c r="K81" i="13"/>
  <c r="K82" i="13"/>
  <c r="K83" i="13"/>
  <c r="K84" i="13"/>
  <c r="K69" i="13"/>
  <c r="K71" i="13" s="1"/>
  <c r="K70" i="13"/>
  <c r="K61" i="13"/>
  <c r="K62" i="13"/>
  <c r="L60" i="13" s="1"/>
  <c r="K63" i="13"/>
  <c r="K64" i="13"/>
  <c r="K54" i="13"/>
  <c r="L53" i="13" s="1"/>
  <c r="K55" i="13"/>
  <c r="K56" i="13"/>
  <c r="K57" i="13"/>
  <c r="K58" i="13"/>
  <c r="K49" i="13"/>
  <c r="K50" i="13"/>
  <c r="L48" i="13"/>
  <c r="K42" i="13"/>
  <c r="L41" i="13" s="1"/>
  <c r="K43" i="13"/>
  <c r="K44" i="13"/>
  <c r="K45" i="13"/>
  <c r="K28" i="13"/>
  <c r="K32" i="13" s="1"/>
  <c r="L26" i="13" s="1"/>
  <c r="K29" i="13"/>
  <c r="K30" i="13"/>
  <c r="K31" i="13"/>
  <c r="K35" i="13"/>
  <c r="K36" i="13"/>
  <c r="K39" i="13" s="1"/>
  <c r="K37" i="13"/>
  <c r="K38" i="13"/>
  <c r="K21" i="13"/>
  <c r="K22" i="13"/>
  <c r="L20" i="13" s="1"/>
  <c r="K23" i="13"/>
  <c r="K24" i="13"/>
  <c r="K9" i="13"/>
  <c r="K10" i="13"/>
  <c r="K15" i="13"/>
  <c r="K11" i="13"/>
  <c r="K12" i="13" s="1"/>
  <c r="L8" i="13" s="1"/>
  <c r="L103" i="13"/>
  <c r="I115" i="13" s="1"/>
  <c r="K115" i="13" s="1"/>
  <c r="K9" i="16"/>
  <c r="K12" i="16" s="1"/>
  <c r="L8" i="16" s="1"/>
  <c r="K10" i="16"/>
  <c r="K15" i="16" s="1"/>
  <c r="K11" i="16"/>
  <c r="K16" i="16" s="1"/>
  <c r="K21" i="16"/>
  <c r="K22" i="16"/>
  <c r="K23" i="16"/>
  <c r="K24" i="16"/>
  <c r="L20" i="16"/>
  <c r="K28" i="16"/>
  <c r="K32" i="16" s="1"/>
  <c r="L26" i="16" s="1"/>
  <c r="K29" i="16"/>
  <c r="K30" i="16"/>
  <c r="K31" i="16"/>
  <c r="K35" i="16"/>
  <c r="K39" i="16" s="1"/>
  <c r="K36" i="16"/>
  <c r="K37" i="16"/>
  <c r="K38" i="16"/>
  <c r="K54" i="16"/>
  <c r="L53" i="16" s="1"/>
  <c r="K55" i="16"/>
  <c r="K56" i="16"/>
  <c r="K57" i="16"/>
  <c r="K58" i="16"/>
  <c r="K61" i="16"/>
  <c r="L60" i="16" s="1"/>
  <c r="K62" i="16"/>
  <c r="K63" i="16"/>
  <c r="K64" i="16"/>
  <c r="K80" i="16"/>
  <c r="K81" i="16"/>
  <c r="L79" i="16" s="1"/>
  <c r="K82" i="16"/>
  <c r="K83" i="16"/>
  <c r="K84" i="16"/>
  <c r="K100" i="16"/>
  <c r="L99" i="16" s="1"/>
  <c r="K101" i="16"/>
  <c r="K102" i="16"/>
  <c r="K89" i="16"/>
  <c r="K90" i="16"/>
  <c r="L88" i="16" s="1"/>
  <c r="K91" i="16"/>
  <c r="K92" i="16"/>
  <c r="K93" i="16"/>
  <c r="K94" i="16"/>
  <c r="K95" i="16"/>
  <c r="K96" i="16"/>
  <c r="K69" i="16"/>
  <c r="K71" i="16" s="1"/>
  <c r="K70" i="16"/>
  <c r="K49" i="16"/>
  <c r="L48" i="16" s="1"/>
  <c r="K50" i="16"/>
  <c r="K42" i="16"/>
  <c r="L41" i="16" s="1"/>
  <c r="K43" i="16"/>
  <c r="K44" i="16"/>
  <c r="K45" i="16"/>
  <c r="K9" i="12"/>
  <c r="K12" i="12" s="1"/>
  <c r="L8" i="12" s="1"/>
  <c r="K10" i="12"/>
  <c r="K15" i="12" s="1"/>
  <c r="K11" i="12"/>
  <c r="K16" i="12" s="1"/>
  <c r="K21" i="12"/>
  <c r="K22" i="12"/>
  <c r="K23" i="12"/>
  <c r="K24" i="12"/>
  <c r="L20" i="12"/>
  <c r="K28" i="12"/>
  <c r="K32" i="12" s="1"/>
  <c r="K29" i="12"/>
  <c r="K30" i="12"/>
  <c r="K31" i="12"/>
  <c r="K35" i="12"/>
  <c r="K36" i="12"/>
  <c r="K39" i="12" s="1"/>
  <c r="K37" i="12"/>
  <c r="K38" i="12"/>
  <c r="K54" i="12"/>
  <c r="L53" i="12" s="1"/>
  <c r="K55" i="12"/>
  <c r="K56" i="12"/>
  <c r="K57" i="12"/>
  <c r="K58" i="12"/>
  <c r="K61" i="12"/>
  <c r="K62" i="12"/>
  <c r="L60" i="12" s="1"/>
  <c r="K63" i="12"/>
  <c r="K64" i="12"/>
  <c r="K80" i="12"/>
  <c r="K81" i="12"/>
  <c r="L79" i="12" s="1"/>
  <c r="K82" i="12"/>
  <c r="K83" i="12"/>
  <c r="K84" i="12"/>
  <c r="K100" i="12"/>
  <c r="L99" i="12" s="1"/>
  <c r="K101" i="12"/>
  <c r="K102" i="12"/>
  <c r="K89" i="12"/>
  <c r="K90" i="12"/>
  <c r="L88" i="12" s="1"/>
  <c r="K91" i="12"/>
  <c r="K92" i="12"/>
  <c r="K93" i="12"/>
  <c r="K94" i="12"/>
  <c r="K95" i="12"/>
  <c r="K96" i="12"/>
  <c r="K69" i="12"/>
  <c r="K70" i="12"/>
  <c r="K71" i="12" s="1"/>
  <c r="K49" i="12"/>
  <c r="L48" i="12" s="1"/>
  <c r="K50" i="12"/>
  <c r="K42" i="12"/>
  <c r="L41" i="12" s="1"/>
  <c r="K43" i="12"/>
  <c r="K44" i="12"/>
  <c r="K45" i="12"/>
  <c r="K8" i="1"/>
  <c r="K11" i="1" s="1"/>
  <c r="L7" i="1" s="1"/>
  <c r="K9" i="1"/>
  <c r="K10" i="1"/>
  <c r="K15" i="1" s="1"/>
  <c r="K20" i="1"/>
  <c r="L19" i="1" s="1"/>
  <c r="K21" i="1"/>
  <c r="K22" i="1"/>
  <c r="K23" i="1"/>
  <c r="K27" i="1"/>
  <c r="K31" i="1" s="1"/>
  <c r="L25" i="1" s="1"/>
  <c r="K28" i="1"/>
  <c r="K29" i="1"/>
  <c r="K30" i="1"/>
  <c r="K34" i="1"/>
  <c r="K35" i="1"/>
  <c r="K36" i="1"/>
  <c r="K37" i="1"/>
  <c r="K38" i="1"/>
  <c r="K53" i="1"/>
  <c r="K54" i="1"/>
  <c r="L52" i="1" s="1"/>
  <c r="K55" i="1"/>
  <c r="K56" i="1"/>
  <c r="K57" i="1"/>
  <c r="K60" i="1"/>
  <c r="K61" i="1"/>
  <c r="K62" i="1"/>
  <c r="K63" i="1"/>
  <c r="L59" i="1"/>
  <c r="K79" i="1"/>
  <c r="L78" i="1" s="1"/>
  <c r="K80" i="1"/>
  <c r="K81" i="1"/>
  <c r="K82" i="1"/>
  <c r="K83" i="1"/>
  <c r="K99" i="1"/>
  <c r="K100" i="1"/>
  <c r="K101" i="1"/>
  <c r="L98" i="1"/>
  <c r="K88" i="1"/>
  <c r="L87" i="1" s="1"/>
  <c r="K89" i="1"/>
  <c r="K90" i="1"/>
  <c r="K91" i="1"/>
  <c r="K92" i="1"/>
  <c r="K93" i="1"/>
  <c r="K94" i="1"/>
  <c r="K95" i="1"/>
  <c r="K68" i="1"/>
  <c r="K69" i="1"/>
  <c r="K70" i="1"/>
  <c r="K75" i="1" s="1"/>
  <c r="K48" i="1"/>
  <c r="L47" i="1" s="1"/>
  <c r="K49" i="1"/>
  <c r="K41" i="1"/>
  <c r="K42" i="1"/>
  <c r="K43" i="1"/>
  <c r="K44" i="1"/>
  <c r="L40" i="1"/>
  <c r="K85" i="16"/>
  <c r="K75" i="16"/>
  <c r="K74" i="16"/>
  <c r="K51" i="16"/>
  <c r="K46" i="16"/>
  <c r="K25" i="16"/>
  <c r="K85" i="13"/>
  <c r="K75" i="13"/>
  <c r="K74" i="13"/>
  <c r="K51" i="13"/>
  <c r="K46" i="13"/>
  <c r="K25" i="13"/>
  <c r="K85" i="12"/>
  <c r="K75" i="12"/>
  <c r="K74" i="12"/>
  <c r="K51" i="12"/>
  <c r="K46" i="12"/>
  <c r="K74" i="1"/>
  <c r="K73" i="1"/>
  <c r="K84" i="1"/>
  <c r="K45" i="1"/>
  <c r="K50" i="1"/>
  <c r="K24" i="1"/>
  <c r="K94" i="13"/>
  <c r="L67" i="12" l="1"/>
  <c r="L88" i="13"/>
  <c r="K76" i="12"/>
  <c r="K18" i="16"/>
  <c r="L14" i="16" s="1"/>
  <c r="K18" i="12"/>
  <c r="L14" i="12" s="1"/>
  <c r="I104" i="12" s="1"/>
  <c r="L104" i="12" s="1"/>
  <c r="L107" i="12" s="1"/>
  <c r="F24" i="17" s="1"/>
  <c r="I104" i="16"/>
  <c r="L104" i="16" s="1"/>
  <c r="L107" i="16" s="1"/>
  <c r="F26" i="17" s="1"/>
  <c r="L67" i="16"/>
  <c r="L26" i="12"/>
  <c r="K14" i="1"/>
  <c r="K17" i="1" s="1"/>
  <c r="L13" i="1" s="1"/>
  <c r="I103" i="1" s="1"/>
  <c r="L103" i="1" s="1"/>
  <c r="L106" i="1" s="1"/>
  <c r="F25" i="17" s="1"/>
  <c r="K16" i="13"/>
  <c r="K18" i="13" s="1"/>
  <c r="L14" i="13" s="1"/>
  <c r="I114" i="13" s="1"/>
  <c r="K114" i="13" s="1"/>
  <c r="L113" i="13" s="1"/>
  <c r="L66" i="1"/>
  <c r="K76" i="16"/>
  <c r="K76" i="13"/>
  <c r="L67" i="13" s="1"/>
  <c r="L118" i="13" s="1"/>
  <c r="F23" i="17" s="1"/>
  <c r="F27" i="1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tmcroberts</author>
  </authors>
  <commentList>
    <comment ref="E111" authorId="0" shapeId="0" xr:uid="{00000000-0006-0000-0100-000001000000}">
      <text>
        <r>
          <rPr>
            <b/>
            <sz val="9"/>
            <color indexed="81"/>
            <rFont val="Tahoma"/>
            <family val="2"/>
          </rPr>
          <t>tmcroberts:</t>
        </r>
        <r>
          <rPr>
            <sz val="9"/>
            <color indexed="81"/>
            <rFont val="Tahoma"/>
            <family val="2"/>
          </rPr>
          <t xml:space="preserve">
Insert indirect rate.</t>
        </r>
      </text>
    </comment>
  </commentList>
</comments>
</file>

<file path=xl/sharedStrings.xml><?xml version="1.0" encoding="utf-8"?>
<sst xmlns="http://schemas.openxmlformats.org/spreadsheetml/2006/main" count="785" uniqueCount="166">
  <si>
    <t>COST</t>
  </si>
  <si>
    <t>@</t>
  </si>
  <si>
    <t>/mi</t>
  </si>
  <si>
    <t>PERSONNEL</t>
  </si>
  <si>
    <t>POV Mileage</t>
  </si>
  <si>
    <t>TRAVEL</t>
  </si>
  <si>
    <t>Subtotal Salaries</t>
  </si>
  <si>
    <t>Subtotal Benefits</t>
  </si>
  <si>
    <t>Fringe:</t>
  </si>
  <si>
    <t xml:space="preserve">       Subtotal Office</t>
  </si>
  <si>
    <t>Subtotal Field</t>
  </si>
  <si>
    <t>SUBCONTRACTS</t>
  </si>
  <si>
    <t xml:space="preserve">OVERHEAD / INDIRECT </t>
  </si>
  <si>
    <t>Office Supplies/Equipment</t>
  </si>
  <si>
    <t>Field Supplies/Equipment</t>
  </si>
  <si>
    <t>Qty1</t>
  </si>
  <si>
    <t>Qty2</t>
  </si>
  <si>
    <t>Insert rows as needed in the center of blocks.  Hiding unused rows is safer than deleting.</t>
  </si>
  <si>
    <t>These rows and formulas can be adapted to each contractor's requirements.</t>
  </si>
  <si>
    <t>Use definition or dollar criteria provided by your accountants.</t>
  </si>
  <si>
    <t>of Items 1 thru X:</t>
  </si>
  <si>
    <t>FRINGE</t>
  </si>
  <si>
    <t>COMMUNICATIONS/UTILITIES</t>
  </si>
  <si>
    <t>TRAINING</t>
  </si>
  <si>
    <t>LEASE/RENTAL INCLUDING VEHICLES</t>
  </si>
  <si>
    <t>CAPITALIZED EXPENDITURES</t>
  </si>
  <si>
    <t>SUPPLIES/NON-CAPITALIZED EQUIPMENT</t>
  </si>
  <si>
    <t>Equipment OPERATIONS &amp; MAINTENANCE</t>
  </si>
  <si>
    <t>OTHER</t>
  </si>
  <si>
    <t>TOTAL CONTRACT PROJECT COSTS</t>
  </si>
  <si>
    <t>LAND ACQUISITION and/or Conservation Easement</t>
  </si>
  <si>
    <t>Capitalized Equipment</t>
  </si>
  <si>
    <t>Subtotal Equipment</t>
  </si>
  <si>
    <t>Subtotal Site Development</t>
  </si>
  <si>
    <t>Capitalized Site Development</t>
  </si>
  <si>
    <t>Use Qty1 first, then Qty2, if needed.  Formulas can accommodate a blank for Qty2.</t>
  </si>
  <si>
    <t>/hr</t>
  </si>
  <si>
    <t>trips</t>
  </si>
  <si>
    <t>mi./trip</t>
  </si>
  <si>
    <t>Pipe End</t>
  </si>
  <si>
    <t>Mulching and reseeding</t>
  </si>
  <si>
    <t>LS</t>
  </si>
  <si>
    <t>Clearing and Grubbing</t>
  </si>
  <si>
    <t>FT</t>
  </si>
  <si>
    <t>/FT</t>
  </si>
  <si>
    <t>AC</t>
  </si>
  <si>
    <t>/AC</t>
  </si>
  <si>
    <t>EA</t>
  </si>
  <si>
    <t>/EA</t>
  </si>
  <si>
    <t>Install 21" IPS Irrigation Pipe</t>
  </si>
  <si>
    <t>Install 10" IPS Irrigation Pipe</t>
  </si>
  <si>
    <t>Pressure Relief Valves, Pressure Gage, Pump Outs</t>
  </si>
  <si>
    <t>Mobe/DeMobe</t>
  </si>
  <si>
    <t>Unit</t>
  </si>
  <si>
    <t>Insert Project Name</t>
  </si>
  <si>
    <t>Insert Project Period</t>
  </si>
  <si>
    <t>Federal Per Diem Rates</t>
  </si>
  <si>
    <t>Click link for the latest out of state per diem &amp; mileage rates:</t>
  </si>
  <si>
    <t>Click link for the latest State of Idaho per diem &amp; mileage rates:</t>
  </si>
  <si>
    <r>
      <t xml:space="preserve">Adjust overhead/indirect rate &amp; applicable items to reflect entity's requirements.  </t>
    </r>
    <r>
      <rPr>
        <b/>
        <u/>
        <sz val="8"/>
        <color rgb="FFFF0000"/>
        <rFont val="Arial"/>
        <family val="2"/>
      </rPr>
      <t>Example</t>
    </r>
    <r>
      <rPr>
        <b/>
        <sz val="8"/>
        <rFont val="Arial"/>
        <family val="2"/>
      </rPr>
      <t xml:space="preserve"> if only salary and fringes are budget categories that indirect is charged to  change items 1 thru X to Items 1 and 2:</t>
    </r>
  </si>
  <si>
    <r>
      <t xml:space="preserve">Blue shading = input cells/areas. </t>
    </r>
    <r>
      <rPr>
        <b/>
        <sz val="9"/>
        <rFont val="Arial"/>
        <family val="2"/>
      </rPr>
      <t xml:space="preserve"> </t>
    </r>
    <r>
      <rPr>
        <b/>
        <sz val="9"/>
        <color rgb="FFFF0000"/>
        <rFont val="Arial"/>
        <family val="2"/>
      </rPr>
      <t>Current input are examples.</t>
    </r>
    <r>
      <rPr>
        <b/>
        <sz val="9"/>
        <rFont val="Arial"/>
        <family val="2"/>
      </rPr>
      <t xml:space="preserve">  </t>
    </r>
    <r>
      <rPr>
        <b/>
        <u/>
        <sz val="9"/>
        <rFont val="Arial"/>
        <family val="2"/>
      </rPr>
      <t xml:space="preserve"> Replace examples</t>
    </r>
    <r>
      <rPr>
        <b/>
        <sz val="9"/>
        <rFont val="Arial"/>
        <family val="2"/>
      </rPr>
      <t xml:space="preserve"> with current proposed project budget.  </t>
    </r>
    <r>
      <rPr>
        <b/>
        <u/>
        <sz val="9"/>
        <rFont val="Arial"/>
        <family val="2"/>
      </rPr>
      <t>Remove</t>
    </r>
    <r>
      <rPr>
        <b/>
        <sz val="9"/>
        <rFont val="Arial"/>
        <family val="2"/>
      </rPr>
      <t xml:space="preserve"> inapplicable examples</t>
    </r>
  </si>
  <si>
    <r>
      <rPr>
        <sz val="10"/>
        <color rgb="FFFF0000"/>
        <rFont val="Arial"/>
        <family val="2"/>
      </rPr>
      <t>Insert text</t>
    </r>
    <r>
      <rPr>
        <sz val="10"/>
        <rFont val="Arial"/>
        <family val="2"/>
      </rPr>
      <t xml:space="preserve"> for Applicant Name, project name and project period in Rows 1, 2 and 3</t>
    </r>
  </si>
  <si>
    <t>hrs.</t>
  </si>
  <si>
    <t>/hr.</t>
  </si>
  <si>
    <t>State of Idaho Per Diem Rates - Appendix A &amp; B</t>
  </si>
  <si>
    <t>Insert Non Federal Match Source Contract # or Project #</t>
  </si>
  <si>
    <t>Insert Project Period - Must be within the proposed PCSRF period.</t>
  </si>
  <si>
    <t>lines</t>
  </si>
  <si>
    <t>staff</t>
  </si>
  <si>
    <t>Project Manager 1</t>
  </si>
  <si>
    <t>Administrative Assistant 2</t>
  </si>
  <si>
    <t>Staff 1,2</t>
  </si>
  <si>
    <t>Seasonal Tech  3</t>
  </si>
  <si>
    <t>Staff 3</t>
  </si>
  <si>
    <t>/tag</t>
  </si>
  <si>
    <t>PIT tags</t>
  </si>
  <si>
    <t>Laptop</t>
  </si>
  <si>
    <t>Shovels</t>
  </si>
  <si>
    <t>/shov</t>
  </si>
  <si>
    <t>Cost per</t>
  </si>
  <si>
    <t>/</t>
  </si>
  <si>
    <t>./</t>
  </si>
  <si>
    <t>pers.</t>
  </si>
  <si>
    <t>/cls</t>
  </si>
  <si>
    <t>/LS</t>
  </si>
  <si>
    <t>/line</t>
  </si>
  <si>
    <t>PU's</t>
  </si>
  <si>
    <t>/LT</t>
  </si>
  <si>
    <t>/PRT</t>
  </si>
  <si>
    <t>Program Manager</t>
  </si>
  <si>
    <t>days</t>
  </si>
  <si>
    <t>class</t>
  </si>
  <si>
    <t>Volunteer to Plant Riparian Area</t>
  </si>
  <si>
    <t>day</t>
  </si>
  <si>
    <t>Volun</t>
  </si>
  <si>
    <t xml:space="preserve"> </t>
  </si>
  <si>
    <t>Volunteer mileage to worksite</t>
  </si>
  <si>
    <t>/wad</t>
  </si>
  <si>
    <t>pounds</t>
  </si>
  <si>
    <t>Straw waddles  (landowner)</t>
  </si>
  <si>
    <t>Riparian grass seed  (landowner)</t>
  </si>
  <si>
    <t>Landowner - Backhoe</t>
  </si>
  <si>
    <t>Technical Staff (IDWR)</t>
  </si>
  <si>
    <t>You may use indirect cost contributions as match only if your approved indirect cost rate includes the value of the contributions.</t>
  </si>
  <si>
    <t>When another organization contributes the services of an employee to do their normal type of work at no cost, you should value these services at the employee's regular rate of pay (excluding the employee's fringe benefits and overhead costs.)  If the employee is not doing their normal work, you should value their services under the volunteer service rule (below). You must document the service.</t>
  </si>
  <si>
    <r>
      <t xml:space="preserve">The value of services </t>
    </r>
    <r>
      <rPr>
        <u/>
        <sz val="9"/>
        <rFont val="Cambria"/>
        <family val="1"/>
        <scheme val="major"/>
      </rPr>
      <t>volunteered</t>
    </r>
    <r>
      <rPr>
        <sz val="9"/>
        <rFont val="Cambria"/>
        <family val="1"/>
        <scheme val="major"/>
      </rPr>
      <t xml:space="preserve"> shall be consistent with the market rate for similar work.  You may include a reasonable amount of fringe benefits. You must document the volunteered services.</t>
    </r>
  </si>
  <si>
    <t>/lb.</t>
  </si>
  <si>
    <t>/shove</t>
  </si>
  <si>
    <t>mo.</t>
  </si>
  <si>
    <t>Site Visit Transportation</t>
  </si>
  <si>
    <t>/mo.</t>
  </si>
  <si>
    <t>Desktop Printer</t>
  </si>
  <si>
    <t>Insert Project Period - Must be within the proposed PCSRF project period.</t>
  </si>
  <si>
    <r>
      <rPr>
        <sz val="10"/>
        <color rgb="FFFF0000"/>
        <rFont val="Arial"/>
        <family val="2"/>
      </rPr>
      <t>Insert text</t>
    </r>
    <r>
      <rPr>
        <sz val="10"/>
        <rFont val="Arial"/>
        <family val="2"/>
      </rPr>
      <t xml:space="preserve"> for Match Source Name, project name and project period in Rows 1, 2 and 3</t>
    </r>
  </si>
  <si>
    <r>
      <t xml:space="preserve">Yellow shading = input cells/areas. </t>
    </r>
    <r>
      <rPr>
        <b/>
        <sz val="9"/>
        <rFont val="Arial"/>
        <family val="2"/>
      </rPr>
      <t xml:space="preserve"> </t>
    </r>
    <r>
      <rPr>
        <b/>
        <sz val="9"/>
        <color rgb="FFFF0000"/>
        <rFont val="Arial"/>
        <family val="2"/>
      </rPr>
      <t>Current input are examples.</t>
    </r>
    <r>
      <rPr>
        <b/>
        <sz val="9"/>
        <rFont val="Arial"/>
        <family val="2"/>
      </rPr>
      <t xml:space="preserve">  </t>
    </r>
    <r>
      <rPr>
        <b/>
        <u/>
        <sz val="9"/>
        <rFont val="Arial"/>
        <family val="2"/>
      </rPr>
      <t xml:space="preserve"> Replace examples</t>
    </r>
    <r>
      <rPr>
        <b/>
        <sz val="9"/>
        <rFont val="Arial"/>
        <family val="2"/>
      </rPr>
      <t xml:space="preserve"> with current proposed project budget.  </t>
    </r>
    <r>
      <rPr>
        <b/>
        <u/>
        <sz val="9"/>
        <rFont val="Arial"/>
        <family val="2"/>
      </rPr>
      <t>Remove</t>
    </r>
    <r>
      <rPr>
        <b/>
        <sz val="9"/>
        <rFont val="Arial"/>
        <family val="2"/>
      </rPr>
      <t xml:space="preserve"> inapplicable examples</t>
    </r>
  </si>
  <si>
    <r>
      <t xml:space="preserve">Green shading = input cells/areas. </t>
    </r>
    <r>
      <rPr>
        <b/>
        <sz val="9"/>
        <rFont val="Arial"/>
        <family val="2"/>
      </rPr>
      <t xml:space="preserve"> </t>
    </r>
    <r>
      <rPr>
        <b/>
        <sz val="9"/>
        <color rgb="FFFF0000"/>
        <rFont val="Arial"/>
        <family val="2"/>
      </rPr>
      <t>Current input are examples.</t>
    </r>
    <r>
      <rPr>
        <b/>
        <sz val="9"/>
        <rFont val="Arial"/>
        <family val="2"/>
      </rPr>
      <t xml:space="preserve">  </t>
    </r>
    <r>
      <rPr>
        <b/>
        <u/>
        <sz val="9"/>
        <rFont val="Arial"/>
        <family val="2"/>
      </rPr>
      <t xml:space="preserve"> Replace examples</t>
    </r>
    <r>
      <rPr>
        <b/>
        <sz val="9"/>
        <rFont val="Arial"/>
        <family val="2"/>
      </rPr>
      <t xml:space="preserve"> with current proposed project budget.  </t>
    </r>
    <r>
      <rPr>
        <b/>
        <u/>
        <sz val="9"/>
        <rFont val="Arial"/>
        <family val="2"/>
      </rPr>
      <t>Remove</t>
    </r>
    <r>
      <rPr>
        <b/>
        <sz val="9"/>
        <rFont val="Arial"/>
        <family val="2"/>
      </rPr>
      <t xml:space="preserve"> inapplicable examples</t>
    </r>
  </si>
  <si>
    <r>
      <rPr>
        <sz val="10"/>
        <color rgb="FFFF0000"/>
        <rFont val="Arial"/>
        <family val="2"/>
      </rPr>
      <t>Insert text</t>
    </r>
    <r>
      <rPr>
        <sz val="10"/>
        <rFont val="Arial"/>
        <family val="2"/>
      </rPr>
      <t xml:space="preserve"> for In-kind Match Source name, project name and project period in Rows 1, 2 and 3</t>
    </r>
  </si>
  <si>
    <t xml:space="preserve">The following are examples. </t>
  </si>
  <si>
    <t>Example: Seasonal Tech  3</t>
  </si>
  <si>
    <t xml:space="preserve"> Example:  POV Mileage</t>
  </si>
  <si>
    <t>Example: Laptop</t>
  </si>
  <si>
    <t>Example: Desktop Printer</t>
  </si>
  <si>
    <t>Example: PIT tags</t>
  </si>
  <si>
    <t>Example: Shovels</t>
  </si>
  <si>
    <t>Example: Telephone lines</t>
  </si>
  <si>
    <t>Example: Staff Training</t>
  </si>
  <si>
    <t>Subcontract 1</t>
  </si>
  <si>
    <t>Subcontract 2</t>
  </si>
  <si>
    <t>Items 1 thru 6:</t>
  </si>
  <si>
    <t>Deminimis Rate</t>
  </si>
  <si>
    <t>Subcontract 3</t>
  </si>
  <si>
    <t>11a</t>
  </si>
  <si>
    <t>Item 11a</t>
  </si>
  <si>
    <t>Items 1 thru X:</t>
  </si>
  <si>
    <t>Example for Indirect</t>
  </si>
  <si>
    <t>Example Demimis Rate for subcontracts</t>
  </si>
  <si>
    <t>Total allowable funds for Deminimis rate (if applicable)</t>
  </si>
  <si>
    <t>INDIRECT</t>
  </si>
  <si>
    <t>Example Deminimis Rate</t>
  </si>
  <si>
    <t xml:space="preserve">Applicable deminimis amount up to </t>
  </si>
  <si>
    <t xml:space="preserve">For subcontracts, 10% deminimis rate is applicable up to the first $25,000 per each subcontract. </t>
  </si>
  <si>
    <t xml:space="preserve">You may use either an indirect rate or the deminimis rate. If you have previously received a negotiated indirect rate, you cannot elect to use the deminimis rate. Both cannot be used. For purposes of this example, the deminimis rate is being used. </t>
  </si>
  <si>
    <t>Idaho PCSRF Budget Instructions</t>
  </si>
  <si>
    <t>Budget Summary</t>
  </si>
  <si>
    <t>In-kind Match</t>
  </si>
  <si>
    <t>PCSRF Funding Request</t>
  </si>
  <si>
    <t>Non-Federal Cash Match</t>
  </si>
  <si>
    <t>TOTAL PROPOSED PROJECT FUNDS</t>
  </si>
  <si>
    <t>Click here to get started!</t>
  </si>
  <si>
    <t>SUPPLIES</t>
  </si>
  <si>
    <t>EQUIPMENT</t>
  </si>
  <si>
    <t>Non-match Federal Funds</t>
  </si>
  <si>
    <t>Insert non-match Federal Source Contract # or Project #</t>
  </si>
  <si>
    <t>Insert Cash Match Source Name</t>
  </si>
  <si>
    <t>Insert In-kind Match Source(s) Name</t>
  </si>
  <si>
    <t>Insert Non-match Federal Source Name</t>
  </si>
  <si>
    <t>Insert Applicant Name</t>
  </si>
  <si>
    <r>
      <rPr>
        <sz val="10"/>
        <color rgb="FFFF0000"/>
        <rFont val="Arial"/>
        <family val="2"/>
      </rPr>
      <t>Insert text</t>
    </r>
    <r>
      <rPr>
        <sz val="10"/>
        <rFont val="Arial"/>
        <family val="2"/>
      </rPr>
      <t xml:space="preserve"> for Applicant Name, project name and project period in Rows 2, 3, and 4</t>
    </r>
  </si>
  <si>
    <t>Please fill out all four tabs of this budget spreadsheet starting with your PCSRF funding request. The subsequent three tabs capture non-federal cash match, in-kind match, and non-match federal funds. The non-federal cost share requirement is 33% (0.3333) of the amount of PCSRF being requested; Bonneville Power Administration and Nez Perce Tribe SRBA funds are allowed as non-federal cost share.
Please note the following:
  - Fill out the red text at the top of each tab in addition to filling out budget information.  
  - Budget numbers and descriptions in each tab are examples; replace or delete examples.
  - Links for current federal and state per diem and mileage rates are included on each tab.
  - Hide unused rows rather than deleting them to prevent errors in the formulas.</t>
  </si>
  <si>
    <t>The following table will automatically update after you fill in each tab. Please double-check these numbers to make sure they are correct and insert them in section III.A. Funding Summary in the Application Narrative. The numbers below are from the examples, so please be sure to replace or delete the examples on all four tabs.</t>
  </si>
  <si>
    <t>Example: Project Manager 1</t>
  </si>
  <si>
    <t>Example: Administrative Assistant 2</t>
  </si>
  <si>
    <t>NON-MATCH FEDERAL PROJECT BUDGET - Round 23</t>
  </si>
  <si>
    <t>IN-KIND MATCH PROJECT BUDGET - Round 23</t>
  </si>
  <si>
    <t>CASH MATCH PROJECT BUDGET - Round 23</t>
  </si>
  <si>
    <t>PCSRF PROJECT BUDGET - Round 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</si>
</sst>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quot;$&quot;#,##0\ ;\(&quot;$&quot;#,##0\)"/>
    <numFmt numFmtId="165" formatCode="0.0%"/>
    <numFmt numFmtId="166" formatCode="&quot;$&quot;#,##0"/>
    <numFmt numFmtId="167" formatCode="_(* #,##0_);_(* \(#,##0\);_(* &quot;-&quot;??_);_(@_)"/>
    <numFmt numFmtId="168" formatCode="&quot;$&quot;#,##0.00"/>
    <numFmt numFmtId="169" formatCode="_(* #,##0.000_);_(* \(#,##0.000\);_(* &quot;-&quot;???_);_(@_)"/>
    <numFmt numFmtId="170" formatCode="_(* #,##0.000_);_(* \(#,##0.000\);_(* &quot;-&quot;??_);_(@_)"/>
  </numFmts>
  <fonts count="38" x14ac:knownFonts="1">
    <font>
      <sz val="10"/>
      <name val="Arial"/>
    </font>
    <font>
      <sz val="11"/>
      <color theme="1"/>
      <name val="Calibri"/>
      <family val="2"/>
      <scheme val="minor"/>
    </font>
    <font>
      <sz val="10"/>
      <name val="Arial"/>
      <family val="2"/>
    </font>
    <font>
      <b/>
      <sz val="10"/>
      <name val="Arial"/>
      <family val="2"/>
    </font>
    <font>
      <b/>
      <sz val="10"/>
      <name val="Arial"/>
      <family val="2"/>
    </font>
    <font>
      <b/>
      <i/>
      <sz val="10"/>
      <name val="Arial"/>
      <family val="2"/>
    </font>
    <font>
      <b/>
      <sz val="10"/>
      <color indexed="9"/>
      <name val="Arial"/>
      <family val="2"/>
    </font>
    <font>
      <sz val="10"/>
      <color indexed="9"/>
      <name val="Arial"/>
      <family val="2"/>
    </font>
    <font>
      <sz val="10"/>
      <name val="Arial"/>
      <family val="2"/>
    </font>
    <font>
      <sz val="12"/>
      <color indexed="13"/>
      <name val="Arial"/>
      <family val="2"/>
    </font>
    <font>
      <u/>
      <sz val="10"/>
      <color indexed="12"/>
      <name val="Arial"/>
      <family val="2"/>
    </font>
    <font>
      <b/>
      <sz val="14"/>
      <color indexed="9"/>
      <name val="Arial"/>
      <family val="2"/>
    </font>
    <font>
      <i/>
      <sz val="10"/>
      <name val="Arial"/>
      <family val="2"/>
    </font>
    <font>
      <sz val="10"/>
      <name val="Arial"/>
      <family val="2"/>
    </font>
    <font>
      <b/>
      <sz val="9"/>
      <name val="Arial"/>
      <family val="2"/>
    </font>
    <font>
      <sz val="10"/>
      <color theme="0"/>
      <name val="Arial"/>
      <family val="2"/>
    </font>
    <font>
      <b/>
      <sz val="10"/>
      <color theme="0"/>
      <name val="Arial"/>
      <family val="2"/>
    </font>
    <font>
      <b/>
      <i/>
      <sz val="10"/>
      <color theme="0"/>
      <name val="Arial"/>
      <family val="2"/>
    </font>
    <font>
      <i/>
      <sz val="10"/>
      <color theme="0"/>
      <name val="Arial"/>
      <family val="2"/>
    </font>
    <font>
      <b/>
      <sz val="8"/>
      <name val="Arial"/>
      <family val="2"/>
    </font>
    <font>
      <b/>
      <sz val="9"/>
      <color rgb="FFFF0000"/>
      <name val="Arial"/>
      <family val="2"/>
    </font>
    <font>
      <sz val="8"/>
      <name val="Arial"/>
      <family val="2"/>
    </font>
    <font>
      <b/>
      <u/>
      <sz val="8"/>
      <color rgb="FFFF0000"/>
      <name val="Arial"/>
      <family val="2"/>
    </font>
    <font>
      <b/>
      <u/>
      <sz val="9"/>
      <name val="Arial"/>
      <family val="2"/>
    </font>
    <font>
      <sz val="10"/>
      <color rgb="FFFF0000"/>
      <name val="Arial"/>
      <family val="2"/>
    </font>
    <font>
      <sz val="10"/>
      <name val="Calibri"/>
      <family val="2"/>
      <scheme val="minor"/>
    </font>
    <font>
      <sz val="9"/>
      <name val="Cambria"/>
      <family val="1"/>
      <scheme val="major"/>
    </font>
    <font>
      <u/>
      <sz val="9"/>
      <name val="Cambria"/>
      <family val="1"/>
      <scheme val="major"/>
    </font>
    <font>
      <b/>
      <sz val="10"/>
      <color theme="1"/>
      <name val="Arial"/>
      <family val="2"/>
    </font>
    <font>
      <sz val="9"/>
      <color indexed="81"/>
      <name val="Tahoma"/>
      <family val="2"/>
    </font>
    <font>
      <b/>
      <sz val="9"/>
      <color indexed="81"/>
      <name val="Tahoma"/>
      <family val="2"/>
    </font>
    <font>
      <b/>
      <sz val="10"/>
      <color rgb="FF00B0F0"/>
      <name val="Arial"/>
      <family val="2"/>
    </font>
    <font>
      <sz val="10"/>
      <color rgb="FF00B0F0"/>
      <name val="Arial"/>
      <family val="2"/>
    </font>
    <font>
      <sz val="12"/>
      <name val="Arial"/>
      <family val="2"/>
    </font>
    <font>
      <b/>
      <sz val="12"/>
      <name val="Arial"/>
      <family val="2"/>
    </font>
    <font>
      <b/>
      <sz val="14"/>
      <color rgb="FFFF0000"/>
      <name val="Arial"/>
      <family val="2"/>
    </font>
    <font>
      <b/>
      <sz val="10"/>
      <color rgb="FFFF0000"/>
      <name val="Arial"/>
      <family val="2"/>
    </font>
    <font>
      <b/>
      <sz val="14"/>
      <name val="Arial"/>
      <family val="2"/>
    </font>
  </fonts>
  <fills count="24">
    <fill>
      <patternFill patternType="none"/>
    </fill>
    <fill>
      <patternFill patternType="gray125"/>
    </fill>
    <fill>
      <patternFill patternType="solid">
        <fgColor indexed="8"/>
        <bgColor indexed="64"/>
      </patternFill>
    </fill>
    <fill>
      <patternFill patternType="solid">
        <fgColor indexed="42"/>
        <bgColor indexed="64"/>
      </patternFill>
    </fill>
    <fill>
      <patternFill patternType="solid">
        <fgColor indexed="41"/>
        <bgColor indexed="64"/>
      </patternFill>
    </fill>
    <fill>
      <patternFill patternType="solid">
        <fgColor indexed="47"/>
        <bgColor indexed="64"/>
      </patternFill>
    </fill>
    <fill>
      <patternFill patternType="solid">
        <fgColor theme="1" tint="4.9989318521683403E-2"/>
        <bgColor indexed="64"/>
      </patternFill>
    </fill>
    <fill>
      <patternFill patternType="solid">
        <fgColor theme="1"/>
        <bgColor indexed="64"/>
      </patternFill>
    </fill>
    <fill>
      <patternFill patternType="solid">
        <fgColor rgb="FFCCFFFF"/>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rgb="FFFFFFCC"/>
        <bgColor indexed="64"/>
      </patternFill>
    </fill>
    <fill>
      <patternFill patternType="solid">
        <fgColor theme="6" tint="0.39997558519241921"/>
        <bgColor indexed="64"/>
      </patternFill>
    </fill>
    <fill>
      <patternFill patternType="solid">
        <fgColor theme="6" tint="0.3999450666829432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39997558519241921"/>
        <bgColor indexed="64"/>
      </patternFill>
    </fill>
  </fills>
  <borders count="13">
    <border>
      <left/>
      <right/>
      <top/>
      <bottom/>
      <diagonal/>
    </border>
    <border>
      <left/>
      <right/>
      <top/>
      <bottom style="thin">
        <color indexed="64"/>
      </bottom>
      <diagonal/>
    </border>
    <border>
      <left/>
      <right/>
      <top style="thin">
        <color indexed="64"/>
      </top>
      <bottom/>
      <diagonal/>
    </border>
    <border>
      <left style="dotted">
        <color theme="0" tint="-0.24994659260841701"/>
      </left>
      <right style="dotted">
        <color theme="0" tint="-0.24994659260841701"/>
      </right>
      <top/>
      <bottom/>
      <diagonal/>
    </border>
    <border>
      <left style="thin">
        <color theme="0" tint="-0.24994659260841701"/>
      </left>
      <right style="thin">
        <color theme="0" tint="-0.24994659260841701"/>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s>
  <cellStyleXfs count="7">
    <xf numFmtId="0" fontId="0" fillId="0" borderId="0"/>
    <xf numFmtId="43" fontId="2" fillId="0" borderId="0" applyFont="0" applyFill="0" applyBorder="0" applyAlignment="0" applyProtection="0"/>
    <xf numFmtId="3" fontId="13" fillId="0" borderId="0" applyFont="0" applyFill="0" applyBorder="0" applyAlignment="0" applyProtection="0"/>
    <xf numFmtId="164" fontId="13" fillId="0" borderId="0" applyFont="0" applyFill="0" applyBorder="0" applyAlignment="0" applyProtection="0"/>
    <xf numFmtId="0" fontId="10" fillId="0" borderId="0" applyNumberFormat="0" applyFill="0" applyBorder="0" applyAlignment="0" applyProtection="0">
      <alignment vertical="top"/>
      <protection locked="0"/>
    </xf>
    <xf numFmtId="9" fontId="2" fillId="0" borderId="0" applyFont="0" applyFill="0" applyBorder="0" applyAlignment="0" applyProtection="0"/>
    <xf numFmtId="0" fontId="1" fillId="0" borderId="0"/>
  </cellStyleXfs>
  <cellXfs count="461">
    <xf numFmtId="0" fontId="0" fillId="0" borderId="0" xfId="0"/>
    <xf numFmtId="0" fontId="3" fillId="0" borderId="0" xfId="0" applyFont="1"/>
    <xf numFmtId="164" fontId="0" fillId="0" borderId="0" xfId="0" applyNumberFormat="1"/>
    <xf numFmtId="0" fontId="5" fillId="0" borderId="0" xfId="0" applyFont="1"/>
    <xf numFmtId="164" fontId="5" fillId="0" borderId="0" xfId="0" applyNumberFormat="1" applyFont="1"/>
    <xf numFmtId="3" fontId="5" fillId="0" borderId="0" xfId="2" applyFont="1"/>
    <xf numFmtId="164" fontId="5" fillId="0" borderId="0" xfId="3" applyFont="1"/>
    <xf numFmtId="164" fontId="0" fillId="0" borderId="0" xfId="0" applyNumberFormat="1" applyBorder="1"/>
    <xf numFmtId="0" fontId="5" fillId="0" borderId="0" xfId="0" applyFont="1" applyAlignment="1">
      <alignment horizontal="right"/>
    </xf>
    <xf numFmtId="0" fontId="3" fillId="0" borderId="1" xfId="0" applyFont="1" applyBorder="1" applyAlignment="1">
      <alignment horizontal="center"/>
    </xf>
    <xf numFmtId="0" fontId="6" fillId="2" borderId="0" xfId="0" applyFont="1" applyFill="1"/>
    <xf numFmtId="0" fontId="7" fillId="2" borderId="0" xfId="0" applyFont="1" applyFill="1"/>
    <xf numFmtId="3" fontId="7" fillId="2" borderId="0" xfId="2" applyFont="1" applyFill="1"/>
    <xf numFmtId="164" fontId="6" fillId="2" borderId="0" xfId="0" applyNumberFormat="1" applyFont="1" applyFill="1"/>
    <xf numFmtId="164" fontId="5" fillId="0" borderId="0" xfId="0" applyNumberFormat="1" applyFont="1" applyBorder="1"/>
    <xf numFmtId="0" fontId="5" fillId="0" borderId="0" xfId="0" applyFont="1" applyAlignment="1"/>
    <xf numFmtId="0" fontId="0" fillId="0" borderId="0" xfId="0" applyAlignment="1">
      <alignment horizontal="left"/>
    </xf>
    <xf numFmtId="165" fontId="5" fillId="0" borderId="0" xfId="5" applyNumberFormat="1" applyFont="1"/>
    <xf numFmtId="0" fontId="8" fillId="0" borderId="0" xfId="0" applyFont="1"/>
    <xf numFmtId="0" fontId="0" fillId="0" borderId="0" xfId="0" applyBorder="1"/>
    <xf numFmtId="166" fontId="8" fillId="0" borderId="0" xfId="0" applyNumberFormat="1" applyFont="1"/>
    <xf numFmtId="166" fontId="8" fillId="0" borderId="1" xfId="0" applyNumberFormat="1" applyFont="1" applyBorder="1"/>
    <xf numFmtId="0" fontId="6" fillId="2" borderId="0" xfId="0" applyFont="1" applyFill="1" applyAlignment="1">
      <alignment horizontal="left"/>
    </xf>
    <xf numFmtId="0" fontId="0" fillId="0" borderId="0" xfId="0" applyFill="1"/>
    <xf numFmtId="0" fontId="9" fillId="0" borderId="0" xfId="0" applyFont="1"/>
    <xf numFmtId="0" fontId="9" fillId="0" borderId="0" xfId="0" applyFont="1" applyBorder="1"/>
    <xf numFmtId="167" fontId="9" fillId="0" borderId="0" xfId="0" applyNumberFormat="1" applyFont="1" applyBorder="1"/>
    <xf numFmtId="0" fontId="11" fillId="2" borderId="0" xfId="0" applyFont="1" applyFill="1"/>
    <xf numFmtId="164" fontId="11" fillId="2" borderId="0" xfId="0" applyNumberFormat="1" applyFont="1" applyFill="1"/>
    <xf numFmtId="0" fontId="0" fillId="0" borderId="0" xfId="0" applyFill="1" applyBorder="1" applyAlignment="1">
      <alignment vertical="center"/>
    </xf>
    <xf numFmtId="0" fontId="4" fillId="0" borderId="0" xfId="0" applyFont="1" applyFill="1" applyBorder="1" applyAlignment="1">
      <alignment vertical="center" wrapText="1"/>
    </xf>
    <xf numFmtId="0" fontId="0" fillId="0" borderId="0" xfId="0" applyFill="1" applyBorder="1" applyAlignment="1">
      <alignment vertical="center" wrapText="1"/>
    </xf>
    <xf numFmtId="0" fontId="0" fillId="0" borderId="0" xfId="0" applyFill="1" applyBorder="1" applyAlignment="1"/>
    <xf numFmtId="166" fontId="0" fillId="0" borderId="0" xfId="0" applyNumberFormat="1" applyFill="1"/>
    <xf numFmtId="166" fontId="0" fillId="0" borderId="0" xfId="0" applyNumberFormat="1"/>
    <xf numFmtId="166" fontId="5" fillId="0" borderId="0" xfId="0" applyNumberFormat="1" applyFont="1"/>
    <xf numFmtId="0" fontId="8" fillId="0" borderId="0" xfId="0" applyFont="1" applyAlignment="1">
      <alignment horizontal="left"/>
    </xf>
    <xf numFmtId="0" fontId="3" fillId="0" borderId="0" xfId="0" applyFont="1" applyBorder="1" applyAlignment="1">
      <alignment horizontal="right"/>
    </xf>
    <xf numFmtId="0" fontId="5" fillId="0" borderId="0" xfId="0" applyFont="1" applyFill="1" applyAlignment="1">
      <alignment horizontal="right"/>
    </xf>
    <xf numFmtId="0" fontId="5" fillId="0" borderId="0" xfId="0" applyFont="1" applyFill="1"/>
    <xf numFmtId="0" fontId="0" fillId="6" borderId="0" xfId="0" applyFill="1"/>
    <xf numFmtId="3" fontId="5" fillId="6" borderId="0" xfId="2" applyFont="1" applyFill="1"/>
    <xf numFmtId="0" fontId="5" fillId="6" borderId="0" xfId="0" applyFont="1" applyFill="1" applyAlignment="1">
      <alignment horizontal="right"/>
    </xf>
    <xf numFmtId="164" fontId="5" fillId="6" borderId="0" xfId="3" applyFont="1" applyFill="1"/>
    <xf numFmtId="0" fontId="5" fillId="6" borderId="0" xfId="0" applyFont="1" applyFill="1"/>
    <xf numFmtId="0" fontId="15" fillId="7" borderId="0" xfId="0" applyFont="1" applyFill="1"/>
    <xf numFmtId="0" fontId="16" fillId="7" borderId="0" xfId="0" applyFont="1" applyFill="1"/>
    <xf numFmtId="0" fontId="4" fillId="6" borderId="0" xfId="0" applyFont="1" applyFill="1"/>
    <xf numFmtId="0" fontId="16" fillId="6" borderId="0" xfId="0" applyFont="1" applyFill="1" applyAlignment="1">
      <alignment horizontal="left"/>
    </xf>
    <xf numFmtId="164" fontId="0" fillId="0" borderId="0" xfId="0" applyNumberFormat="1" applyFill="1" applyBorder="1"/>
    <xf numFmtId="0" fontId="15" fillId="6" borderId="0" xfId="0" applyFont="1" applyFill="1"/>
    <xf numFmtId="166" fontId="15" fillId="6" borderId="0" xfId="0" applyNumberFormat="1" applyFont="1" applyFill="1"/>
    <xf numFmtId="0" fontId="16" fillId="6" borderId="0" xfId="0" applyFont="1" applyFill="1"/>
    <xf numFmtId="0" fontId="17" fillId="7" borderId="0" xfId="0" applyFont="1" applyFill="1"/>
    <xf numFmtId="166" fontId="15" fillId="7" borderId="0" xfId="0" applyNumberFormat="1" applyFont="1" applyFill="1"/>
    <xf numFmtId="0" fontId="12" fillId="0" borderId="0" xfId="0" applyFont="1" applyFill="1" applyAlignment="1">
      <alignment horizontal="left"/>
    </xf>
    <xf numFmtId="0" fontId="5" fillId="0" borderId="0" xfId="0" applyFont="1" applyFill="1" applyAlignment="1"/>
    <xf numFmtId="166" fontId="5" fillId="0" borderId="0" xfId="0" applyNumberFormat="1" applyFont="1" applyFill="1"/>
    <xf numFmtId="0" fontId="16" fillId="7" borderId="0" xfId="0" applyFont="1" applyFill="1" applyAlignment="1">
      <alignment horizontal="left"/>
    </xf>
    <xf numFmtId="0" fontId="18" fillId="7" borderId="0" xfId="0" applyFont="1" applyFill="1" applyAlignment="1">
      <alignment horizontal="left"/>
    </xf>
    <xf numFmtId="0" fontId="17" fillId="7" borderId="0" xfId="0" applyFont="1" applyFill="1" applyAlignment="1">
      <alignment horizontal="right"/>
    </xf>
    <xf numFmtId="0" fontId="17" fillId="7" borderId="0" xfId="0" applyFont="1" applyFill="1" applyAlignment="1"/>
    <xf numFmtId="166" fontId="17" fillId="7" borderId="0" xfId="0" applyNumberFormat="1" applyFont="1" applyFill="1"/>
    <xf numFmtId="0" fontId="4" fillId="0" borderId="0" xfId="0" applyFont="1" applyFill="1" applyAlignment="1">
      <alignment horizontal="left"/>
    </xf>
    <xf numFmtId="0" fontId="4" fillId="0" borderId="0" xfId="0" applyFont="1" applyFill="1"/>
    <xf numFmtId="0" fontId="8" fillId="0" borderId="0" xfId="0" applyFont="1" applyFill="1"/>
    <xf numFmtId="164" fontId="8" fillId="0" borderId="0" xfId="0" applyNumberFormat="1" applyFont="1" applyFill="1" applyBorder="1"/>
    <xf numFmtId="164" fontId="16" fillId="7" borderId="0" xfId="0" applyNumberFormat="1" applyFont="1" applyFill="1" applyBorder="1"/>
    <xf numFmtId="0" fontId="4" fillId="8" borderId="0" xfId="0" applyFont="1" applyFill="1"/>
    <xf numFmtId="164" fontId="17" fillId="6" borderId="0" xfId="0" applyNumberFormat="1" applyFont="1" applyFill="1"/>
    <xf numFmtId="0" fontId="3" fillId="9" borderId="1" xfId="0" applyFont="1" applyFill="1" applyBorder="1" applyAlignment="1">
      <alignment horizontal="center"/>
    </xf>
    <xf numFmtId="0" fontId="0" fillId="10" borderId="0" xfId="0" applyFill="1" applyAlignment="1">
      <alignment horizontal="left"/>
    </xf>
    <xf numFmtId="0" fontId="0" fillId="10" borderId="0" xfId="0" applyFill="1"/>
    <xf numFmtId="10" fontId="8" fillId="10" borderId="0" xfId="3" applyNumberFormat="1" applyFont="1" applyFill="1"/>
    <xf numFmtId="10" fontId="8" fillId="10" borderId="0" xfId="0" applyNumberFormat="1" applyFont="1" applyFill="1"/>
    <xf numFmtId="0" fontId="8" fillId="10" borderId="0" xfId="0" applyFont="1" applyFill="1"/>
    <xf numFmtId="0" fontId="5" fillId="10" borderId="0" xfId="0" applyFont="1" applyFill="1" applyAlignment="1">
      <alignment horizontal="right"/>
    </xf>
    <xf numFmtId="0" fontId="0" fillId="11" borderId="0" xfId="0" applyFill="1" applyAlignment="1">
      <alignment horizontal="left"/>
    </xf>
    <xf numFmtId="0" fontId="0" fillId="11" borderId="0" xfId="0" applyFill="1"/>
    <xf numFmtId="10" fontId="8" fillId="11" borderId="0" xfId="3" applyNumberFormat="1" applyFont="1" applyFill="1"/>
    <xf numFmtId="10" fontId="8" fillId="11" borderId="0" xfId="0" applyNumberFormat="1" applyFont="1" applyFill="1"/>
    <xf numFmtId="0" fontId="5" fillId="11" borderId="0" xfId="0" applyFont="1" applyFill="1" applyAlignment="1">
      <alignment horizontal="right"/>
    </xf>
    <xf numFmtId="0" fontId="8" fillId="11" borderId="0" xfId="0" applyFont="1" applyFill="1"/>
    <xf numFmtId="10" fontId="4" fillId="11" borderId="0" xfId="1" applyNumberFormat="1" applyFont="1" applyFill="1"/>
    <xf numFmtId="0" fontId="8" fillId="10" borderId="0" xfId="0" applyFont="1" applyFill="1" applyAlignment="1">
      <alignment horizontal="left"/>
    </xf>
    <xf numFmtId="0" fontId="8" fillId="10" borderId="0" xfId="0" applyFont="1" applyFill="1" applyAlignment="1"/>
    <xf numFmtId="0" fontId="8" fillId="10" borderId="0" xfId="0" applyFont="1" applyFill="1" applyAlignment="1">
      <alignment horizontal="center"/>
    </xf>
    <xf numFmtId="0" fontId="2" fillId="10" borderId="0" xfId="0" applyFont="1" applyFill="1" applyAlignment="1">
      <alignment horizontal="center"/>
    </xf>
    <xf numFmtId="0" fontId="2" fillId="10" borderId="0" xfId="0" applyFont="1" applyFill="1"/>
    <xf numFmtId="0" fontId="2" fillId="10" borderId="0" xfId="0" applyFont="1" applyFill="1" applyAlignment="1">
      <alignment horizontal="left"/>
    </xf>
    <xf numFmtId="43" fontId="3" fillId="0" borderId="1" xfId="0" applyNumberFormat="1" applyFont="1" applyBorder="1" applyAlignment="1">
      <alignment horizontal="right"/>
    </xf>
    <xf numFmtId="43" fontId="6" fillId="2" borderId="0" xfId="0" applyNumberFormat="1" applyFont="1" applyFill="1"/>
    <xf numFmtId="43" fontId="0" fillId="0" borderId="0" xfId="0" applyNumberFormat="1" applyBorder="1"/>
    <xf numFmtId="43" fontId="5" fillId="0" borderId="0" xfId="0" applyNumberFormat="1" applyFont="1"/>
    <xf numFmtId="43" fontId="5" fillId="6" borderId="0" xfId="0" applyNumberFormat="1" applyFont="1" applyFill="1"/>
    <xf numFmtId="43" fontId="5" fillId="0" borderId="0" xfId="0" applyNumberFormat="1" applyFont="1" applyBorder="1"/>
    <xf numFmtId="43" fontId="0" fillId="0" borderId="0" xfId="0" applyNumberFormat="1"/>
    <xf numFmtId="43" fontId="7" fillId="2" borderId="0" xfId="0" applyNumberFormat="1" applyFont="1" applyFill="1"/>
    <xf numFmtId="43" fontId="0" fillId="0" borderId="0" xfId="0" applyNumberFormat="1" applyFill="1" applyBorder="1"/>
    <xf numFmtId="43" fontId="15" fillId="6" borderId="0" xfId="0" applyNumberFormat="1" applyFont="1" applyFill="1" applyBorder="1"/>
    <xf numFmtId="43" fontId="15" fillId="7" borderId="0" xfId="0" applyNumberFormat="1" applyFont="1" applyFill="1"/>
    <xf numFmtId="43" fontId="8" fillId="0" borderId="0" xfId="0" applyNumberFormat="1" applyFont="1" applyFill="1" applyBorder="1"/>
    <xf numFmtId="43" fontId="15" fillId="7" borderId="0" xfId="0" applyNumberFormat="1" applyFont="1" applyFill="1" applyBorder="1"/>
    <xf numFmtId="43" fontId="11" fillId="2" borderId="0" xfId="0" applyNumberFormat="1" applyFont="1" applyFill="1"/>
    <xf numFmtId="0" fontId="0" fillId="0" borderId="0" xfId="0" applyAlignment="1">
      <alignment horizontal="left"/>
    </xf>
    <xf numFmtId="0" fontId="3" fillId="0" borderId="1" xfId="0" applyFont="1" applyBorder="1" applyAlignment="1">
      <alignment horizontal="center"/>
    </xf>
    <xf numFmtId="0" fontId="0" fillId="10" borderId="3" xfId="0" applyFill="1" applyBorder="1" applyAlignment="1">
      <alignment horizontal="right"/>
    </xf>
    <xf numFmtId="0" fontId="0" fillId="10" borderId="3" xfId="0" applyFill="1" applyBorder="1"/>
    <xf numFmtId="0" fontId="14" fillId="0" borderId="0" xfId="0" applyFont="1" applyAlignment="1">
      <alignment horizontal="center"/>
    </xf>
    <xf numFmtId="0" fontId="14" fillId="0" borderId="1" xfId="0" applyFont="1" applyBorder="1" applyAlignment="1">
      <alignment horizontal="center"/>
    </xf>
    <xf numFmtId="0" fontId="10" fillId="8" borderId="0" xfId="4" applyFill="1" applyAlignment="1" applyProtection="1"/>
    <xf numFmtId="0" fontId="0" fillId="8" borderId="0" xfId="0" applyFill="1"/>
    <xf numFmtId="0" fontId="14" fillId="8" borderId="0" xfId="0" applyFont="1" applyFill="1"/>
    <xf numFmtId="0" fontId="12" fillId="11" borderId="0" xfId="0" applyFont="1" applyFill="1" applyAlignment="1">
      <alignment horizontal="left"/>
    </xf>
    <xf numFmtId="0" fontId="12" fillId="10" borderId="0" xfId="0" applyFont="1" applyFill="1" applyAlignment="1">
      <alignment horizontal="left"/>
    </xf>
    <xf numFmtId="43" fontId="0" fillId="0" borderId="0" xfId="0" applyNumberFormat="1" applyFill="1"/>
    <xf numFmtId="0" fontId="5" fillId="10" borderId="3" xfId="0" applyFont="1" applyFill="1" applyBorder="1" applyAlignment="1">
      <alignment horizontal="right"/>
    </xf>
    <xf numFmtId="3" fontId="13" fillId="10" borderId="3" xfId="2" applyFont="1" applyFill="1" applyBorder="1"/>
    <xf numFmtId="0" fontId="0" fillId="0" borderId="0" xfId="0" applyFill="1" applyBorder="1"/>
    <xf numFmtId="0" fontId="0" fillId="0" borderId="4" xfId="0" applyFill="1" applyBorder="1"/>
    <xf numFmtId="0" fontId="8" fillId="10" borderId="3" xfId="0" applyFont="1" applyFill="1" applyBorder="1" applyAlignment="1">
      <alignment horizontal="right"/>
    </xf>
    <xf numFmtId="0" fontId="8" fillId="10" borderId="3" xfId="0" applyFont="1" applyFill="1" applyBorder="1"/>
    <xf numFmtId="0" fontId="3" fillId="10" borderId="3" xfId="0" applyFont="1" applyFill="1" applyBorder="1" applyAlignment="1">
      <alignment horizontal="right"/>
    </xf>
    <xf numFmtId="0" fontId="5" fillId="0" borderId="0" xfId="0" applyFont="1" applyFill="1" applyBorder="1" applyAlignment="1">
      <alignment horizontal="right"/>
    </xf>
    <xf numFmtId="0" fontId="2" fillId="0" borderId="0" xfId="0" applyFont="1"/>
    <xf numFmtId="44" fontId="0" fillId="0" borderId="0" xfId="0" applyNumberFormat="1" applyBorder="1"/>
    <xf numFmtId="44" fontId="5" fillId="0" borderId="2" xfId="0" applyNumberFormat="1" applyFont="1" applyBorder="1"/>
    <xf numFmtId="0" fontId="3" fillId="0" borderId="1" xfId="0" applyFont="1" applyBorder="1" applyAlignment="1">
      <alignment horizontal="left"/>
    </xf>
    <xf numFmtId="43" fontId="0" fillId="10" borderId="0" xfId="0" applyNumberFormat="1" applyFill="1"/>
    <xf numFmtId="168" fontId="0" fillId="10" borderId="0" xfId="0" applyNumberFormat="1" applyFill="1"/>
    <xf numFmtId="43" fontId="8" fillId="10" borderId="0" xfId="0" applyNumberFormat="1" applyFont="1" applyFill="1"/>
    <xf numFmtId="43" fontId="8" fillId="10" borderId="0" xfId="3" applyNumberFormat="1" applyFont="1" applyFill="1"/>
    <xf numFmtId="43" fontId="13" fillId="10" borderId="0" xfId="3" applyNumberFormat="1" applyFont="1" applyFill="1"/>
    <xf numFmtId="1" fontId="0" fillId="10" borderId="3" xfId="2" applyNumberFormat="1" applyFont="1" applyFill="1" applyBorder="1"/>
    <xf numFmtId="0" fontId="13" fillId="10" borderId="3" xfId="2" applyNumberFormat="1" applyFont="1" applyFill="1" applyBorder="1"/>
    <xf numFmtId="0" fontId="0" fillId="10" borderId="3" xfId="0" applyNumberFormat="1" applyFill="1" applyBorder="1"/>
    <xf numFmtId="0" fontId="0" fillId="10" borderId="3" xfId="0" applyNumberFormat="1" applyFill="1" applyBorder="1" applyAlignment="1">
      <alignment horizontal="left"/>
    </xf>
    <xf numFmtId="0" fontId="8" fillId="10" borderId="3" xfId="2" applyNumberFormat="1" applyFont="1" applyFill="1" applyBorder="1"/>
    <xf numFmtId="0" fontId="12" fillId="10" borderId="3" xfId="2" applyNumberFormat="1" applyFont="1" applyFill="1" applyBorder="1"/>
    <xf numFmtId="0" fontId="8" fillId="10" borderId="3" xfId="0" applyNumberFormat="1" applyFont="1" applyFill="1" applyBorder="1" applyAlignment="1">
      <alignment horizontal="right"/>
    </xf>
    <xf numFmtId="0" fontId="8" fillId="10" borderId="3" xfId="0" applyNumberFormat="1" applyFont="1" applyFill="1" applyBorder="1"/>
    <xf numFmtId="0" fontId="8" fillId="10" borderId="3" xfId="0" applyNumberFormat="1" applyFont="1" applyFill="1" applyBorder="1" applyAlignment="1"/>
    <xf numFmtId="44" fontId="4" fillId="0" borderId="2" xfId="0" applyNumberFormat="1" applyFont="1" applyBorder="1"/>
    <xf numFmtId="44" fontId="6" fillId="2" borderId="0" xfId="0" applyNumberFormat="1" applyFont="1" applyFill="1"/>
    <xf numFmtId="44" fontId="0" fillId="10" borderId="0" xfId="0" applyNumberFormat="1" applyFill="1"/>
    <xf numFmtId="0" fontId="12" fillId="10" borderId="3" xfId="0" applyFont="1" applyFill="1" applyBorder="1" applyAlignment="1"/>
    <xf numFmtId="0" fontId="2" fillId="10" borderId="3" xfId="0" applyFont="1" applyFill="1" applyBorder="1"/>
    <xf numFmtId="0" fontId="2" fillId="10" borderId="0" xfId="0" applyFont="1" applyFill="1" applyAlignment="1"/>
    <xf numFmtId="0" fontId="2" fillId="10" borderId="0" xfId="0" applyNumberFormat="1" applyFont="1" applyFill="1"/>
    <xf numFmtId="0" fontId="2" fillId="10" borderId="0" xfId="0" quotePrefix="1" applyNumberFormat="1" applyFont="1" applyFill="1"/>
    <xf numFmtId="0" fontId="2" fillId="10" borderId="0" xfId="0" quotePrefix="1" applyFont="1" applyFill="1"/>
    <xf numFmtId="0" fontId="2" fillId="10" borderId="0" xfId="0" quotePrefix="1" applyNumberFormat="1" applyFont="1" applyFill="1" applyAlignment="1"/>
    <xf numFmtId="0" fontId="2" fillId="0" borderId="0" xfId="0" applyFont="1" applyFill="1"/>
    <xf numFmtId="0" fontId="2" fillId="10" borderId="0" xfId="0" quotePrefix="1" applyFont="1" applyFill="1" applyAlignment="1"/>
    <xf numFmtId="164" fontId="16" fillId="7" borderId="0" xfId="0" applyNumberFormat="1" applyFont="1" applyFill="1"/>
    <xf numFmtId="0" fontId="3" fillId="13" borderId="1" xfId="0" applyFont="1" applyFill="1" applyBorder="1" applyAlignment="1">
      <alignment horizontal="center"/>
    </xf>
    <xf numFmtId="0" fontId="2" fillId="12" borderId="0" xfId="0" applyFont="1" applyFill="1" applyAlignment="1">
      <alignment horizontal="left"/>
    </xf>
    <xf numFmtId="0" fontId="0" fillId="12" borderId="3" xfId="0" applyFill="1" applyBorder="1" applyAlignment="1">
      <alignment horizontal="right"/>
    </xf>
    <xf numFmtId="0" fontId="0" fillId="12" borderId="0" xfId="0" applyFill="1" applyAlignment="1">
      <alignment horizontal="left"/>
    </xf>
    <xf numFmtId="0" fontId="8" fillId="12" borderId="3" xfId="2" applyNumberFormat="1" applyFont="1" applyFill="1" applyBorder="1"/>
    <xf numFmtId="0" fontId="2" fillId="12" borderId="0" xfId="0" applyFont="1" applyFill="1"/>
    <xf numFmtId="0" fontId="13" fillId="12" borderId="3" xfId="2" applyNumberFormat="1" applyFont="1" applyFill="1" applyBorder="1"/>
    <xf numFmtId="43" fontId="8" fillId="12" borderId="0" xfId="3" applyNumberFormat="1" applyFont="1" applyFill="1"/>
    <xf numFmtId="43" fontId="13" fillId="12" borderId="0" xfId="3" applyNumberFormat="1" applyFont="1" applyFill="1"/>
    <xf numFmtId="0" fontId="5" fillId="12" borderId="0" xfId="0" applyFont="1" applyFill="1" applyAlignment="1">
      <alignment horizontal="right"/>
    </xf>
    <xf numFmtId="0" fontId="12" fillId="12" borderId="3" xfId="0" applyFont="1" applyFill="1" applyBorder="1" applyAlignment="1"/>
    <xf numFmtId="0" fontId="12" fillId="12" borderId="3" xfId="2" applyNumberFormat="1" applyFont="1" applyFill="1" applyBorder="1"/>
    <xf numFmtId="0" fontId="0" fillId="12" borderId="0" xfId="0" applyFill="1"/>
    <xf numFmtId="0" fontId="2" fillId="12" borderId="3" xfId="0" applyFont="1" applyFill="1" applyBorder="1"/>
    <xf numFmtId="1" fontId="0" fillId="12" borderId="3" xfId="2" applyNumberFormat="1" applyFont="1" applyFill="1" applyBorder="1"/>
    <xf numFmtId="10" fontId="8" fillId="12" borderId="0" xfId="3" applyNumberFormat="1" applyFont="1" applyFill="1"/>
    <xf numFmtId="10" fontId="8" fillId="12" borderId="0" xfId="0" applyNumberFormat="1" applyFont="1" applyFill="1"/>
    <xf numFmtId="0" fontId="0" fillId="0" borderId="3" xfId="0" applyFill="1" applyBorder="1"/>
    <xf numFmtId="0" fontId="0" fillId="0" borderId="3" xfId="0" applyNumberFormat="1" applyFill="1" applyBorder="1"/>
    <xf numFmtId="0" fontId="0" fillId="12" borderId="3" xfId="0" applyFill="1" applyBorder="1"/>
    <xf numFmtId="0" fontId="8" fillId="12" borderId="0" xfId="0" applyFont="1" applyFill="1"/>
    <xf numFmtId="0" fontId="0" fillId="12" borderId="3" xfId="0" applyNumberFormat="1" applyFill="1" applyBorder="1"/>
    <xf numFmtId="43" fontId="0" fillId="12" borderId="0" xfId="0" applyNumberFormat="1" applyFill="1"/>
    <xf numFmtId="0" fontId="0" fillId="12" borderId="3" xfId="0" applyNumberFormat="1" applyFill="1" applyBorder="1" applyAlignment="1">
      <alignment horizontal="left"/>
    </xf>
    <xf numFmtId="43" fontId="8" fillId="12" borderId="0" xfId="0" applyNumberFormat="1" applyFont="1" applyFill="1"/>
    <xf numFmtId="168" fontId="0" fillId="12" borderId="0" xfId="0" applyNumberFormat="1" applyFill="1"/>
    <xf numFmtId="0" fontId="8" fillId="12" borderId="0" xfId="0" applyFont="1" applyFill="1" applyAlignment="1">
      <alignment horizontal="left"/>
    </xf>
    <xf numFmtId="0" fontId="8" fillId="12" borderId="3" xfId="0" applyFont="1" applyFill="1" applyBorder="1" applyAlignment="1">
      <alignment horizontal="right"/>
    </xf>
    <xf numFmtId="0" fontId="2" fillId="12" borderId="0" xfId="0" applyFont="1" applyFill="1" applyAlignment="1">
      <alignment horizontal="center"/>
    </xf>
    <xf numFmtId="0" fontId="8" fillId="12" borderId="3" xfId="0" applyNumberFormat="1" applyFont="1" applyFill="1" applyBorder="1" applyAlignment="1">
      <alignment horizontal="right"/>
    </xf>
    <xf numFmtId="0" fontId="8" fillId="12" borderId="3" xfId="0" applyFont="1" applyFill="1" applyBorder="1"/>
    <xf numFmtId="0" fontId="8" fillId="12" borderId="3" xfId="0" applyNumberFormat="1" applyFont="1" applyFill="1" applyBorder="1"/>
    <xf numFmtId="0" fontId="8" fillId="12" borderId="0" xfId="0" applyFont="1" applyFill="1" applyAlignment="1"/>
    <xf numFmtId="0" fontId="3" fillId="12" borderId="3" xfId="0" applyFont="1" applyFill="1" applyBorder="1" applyAlignment="1">
      <alignment horizontal="right"/>
    </xf>
    <xf numFmtId="0" fontId="8" fillId="12" borderId="3" xfId="0" applyNumberFormat="1" applyFont="1" applyFill="1" applyBorder="1" applyAlignment="1"/>
    <xf numFmtId="0" fontId="8" fillId="12" borderId="0" xfId="0" applyFont="1" applyFill="1" applyAlignment="1">
      <alignment horizontal="center"/>
    </xf>
    <xf numFmtId="0" fontId="12" fillId="12" borderId="0" xfId="0" applyFont="1" applyFill="1" applyAlignment="1">
      <alignment horizontal="left"/>
    </xf>
    <xf numFmtId="0" fontId="5" fillId="12" borderId="3" xfId="0" applyFont="1" applyFill="1" applyBorder="1" applyAlignment="1">
      <alignment horizontal="right"/>
    </xf>
    <xf numFmtId="3" fontId="13" fillId="12" borderId="3" xfId="2" applyFont="1" applyFill="1" applyBorder="1"/>
    <xf numFmtId="44" fontId="0" fillId="12" borderId="0" xfId="0" applyNumberFormat="1" applyFill="1"/>
    <xf numFmtId="0" fontId="2" fillId="12" borderId="0" xfId="0" quotePrefix="1" applyFont="1" applyFill="1" applyAlignment="1"/>
    <xf numFmtId="0" fontId="2" fillId="12" borderId="0" xfId="0" applyFont="1" applyFill="1" applyAlignment="1"/>
    <xf numFmtId="0" fontId="2" fillId="12" borderId="0" xfId="0" quotePrefix="1" applyFont="1" applyFill="1"/>
    <xf numFmtId="0" fontId="2" fillId="12" borderId="0" xfId="0" quotePrefix="1" applyNumberFormat="1" applyFont="1" applyFill="1"/>
    <xf numFmtId="0" fontId="2" fillId="12" borderId="0" xfId="0" applyNumberFormat="1" applyFont="1" applyFill="1"/>
    <xf numFmtId="0" fontId="2" fillId="12" borderId="0" xfId="0" quotePrefix="1" applyNumberFormat="1" applyFont="1" applyFill="1" applyAlignment="1"/>
    <xf numFmtId="10" fontId="4" fillId="12" borderId="0" xfId="1" applyNumberFormat="1" applyFont="1" applyFill="1"/>
    <xf numFmtId="0" fontId="2" fillId="11" borderId="0" xfId="0" applyFont="1" applyFill="1"/>
    <xf numFmtId="0" fontId="2" fillId="11" borderId="0" xfId="0" applyFont="1" applyFill="1" applyAlignment="1">
      <alignment horizontal="left"/>
    </xf>
    <xf numFmtId="0" fontId="0" fillId="11" borderId="3" xfId="0" applyFill="1" applyBorder="1" applyAlignment="1">
      <alignment horizontal="right"/>
    </xf>
    <xf numFmtId="0" fontId="13" fillId="11" borderId="3" xfId="2" applyNumberFormat="1" applyFont="1" applyFill="1" applyBorder="1"/>
    <xf numFmtId="0" fontId="12" fillId="11" borderId="3" xfId="0" applyFont="1" applyFill="1" applyBorder="1" applyAlignment="1"/>
    <xf numFmtId="0" fontId="12" fillId="11" borderId="3" xfId="2" applyNumberFormat="1" applyFont="1" applyFill="1" applyBorder="1"/>
    <xf numFmtId="0" fontId="2" fillId="11" borderId="0" xfId="0" applyFont="1" applyFill="1" applyAlignment="1">
      <alignment horizontal="right"/>
    </xf>
    <xf numFmtId="0" fontId="2" fillId="11" borderId="3" xfId="0" applyFont="1" applyFill="1" applyBorder="1"/>
    <xf numFmtId="1" fontId="0" fillId="11" borderId="3" xfId="2" applyNumberFormat="1" applyFont="1" applyFill="1" applyBorder="1"/>
    <xf numFmtId="0" fontId="2" fillId="11" borderId="0" xfId="0" quotePrefix="1" applyFont="1" applyFill="1"/>
    <xf numFmtId="0" fontId="0" fillId="11" borderId="3" xfId="0" applyFill="1" applyBorder="1"/>
    <xf numFmtId="0" fontId="0" fillId="11" borderId="3" xfId="0" applyNumberFormat="1" applyFill="1" applyBorder="1"/>
    <xf numFmtId="43" fontId="0" fillId="11" borderId="0" xfId="0" applyNumberFormat="1" applyFill="1"/>
    <xf numFmtId="0" fontId="2" fillId="11" borderId="0" xfId="0" quotePrefix="1" applyNumberFormat="1" applyFont="1" applyFill="1"/>
    <xf numFmtId="0" fontId="2" fillId="11" borderId="0" xfId="0" quotePrefix="1" applyNumberFormat="1" applyFont="1" applyFill="1" applyAlignment="1"/>
    <xf numFmtId="0" fontId="0" fillId="11" borderId="3" xfId="0" applyNumberFormat="1" applyFill="1" applyBorder="1" applyAlignment="1">
      <alignment horizontal="left"/>
    </xf>
    <xf numFmtId="43" fontId="8" fillId="11" borderId="0" xfId="0" applyNumberFormat="1" applyFont="1" applyFill="1"/>
    <xf numFmtId="168" fontId="0" fillId="11" borderId="0" xfId="0" applyNumberFormat="1" applyFill="1"/>
    <xf numFmtId="0" fontId="8" fillId="11" borderId="0" xfId="0" applyFont="1" applyFill="1" applyAlignment="1">
      <alignment horizontal="left"/>
    </xf>
    <xf numFmtId="0" fontId="8" fillId="11" borderId="3" xfId="0" applyFont="1" applyFill="1" applyBorder="1" applyAlignment="1">
      <alignment horizontal="right"/>
    </xf>
    <xf numFmtId="0" fontId="2" fillId="11" borderId="0" xfId="0" applyFont="1" applyFill="1" applyAlignment="1">
      <alignment horizontal="center"/>
    </xf>
    <xf numFmtId="0" fontId="8" fillId="11" borderId="3" xfId="0" applyNumberFormat="1" applyFont="1" applyFill="1" applyBorder="1" applyAlignment="1">
      <alignment horizontal="right"/>
    </xf>
    <xf numFmtId="0" fontId="8" fillId="11" borderId="3" xfId="0" applyFont="1" applyFill="1" applyBorder="1"/>
    <xf numFmtId="0" fontId="8" fillId="11" borderId="3" xfId="0" applyNumberFormat="1" applyFont="1" applyFill="1" applyBorder="1"/>
    <xf numFmtId="0" fontId="8" fillId="11" borderId="0" xfId="0" applyFont="1" applyFill="1" applyAlignment="1"/>
    <xf numFmtId="0" fontId="3" fillId="11" borderId="3" xfId="0" applyFont="1" applyFill="1" applyBorder="1" applyAlignment="1">
      <alignment horizontal="right"/>
    </xf>
    <xf numFmtId="0" fontId="8" fillId="11" borderId="3" xfId="0" applyNumberFormat="1" applyFont="1" applyFill="1" applyBorder="1" applyAlignment="1"/>
    <xf numFmtId="0" fontId="8" fillId="11" borderId="0" xfId="0" applyFont="1" applyFill="1" applyAlignment="1">
      <alignment horizontal="center"/>
    </xf>
    <xf numFmtId="0" fontId="2" fillId="11" borderId="0" xfId="0" quotePrefix="1" applyFont="1" applyFill="1" applyAlignment="1"/>
    <xf numFmtId="0" fontId="5" fillId="11" borderId="3" xfId="0" applyFont="1" applyFill="1" applyBorder="1" applyAlignment="1">
      <alignment horizontal="right"/>
    </xf>
    <xf numFmtId="3" fontId="13" fillId="11" borderId="3" xfId="2" applyFont="1" applyFill="1" applyBorder="1"/>
    <xf numFmtId="44" fontId="0" fillId="11" borderId="0" xfId="0" applyNumberFormat="1" applyFill="1"/>
    <xf numFmtId="0" fontId="4" fillId="0" borderId="0" xfId="0" applyFont="1" applyFill="1" applyBorder="1" applyAlignment="1"/>
    <xf numFmtId="0" fontId="19" fillId="0" borderId="1" xfId="0" applyFont="1" applyFill="1" applyBorder="1" applyAlignment="1">
      <alignment vertical="top"/>
    </xf>
    <xf numFmtId="0" fontId="3" fillId="14" borderId="1" xfId="0" applyFont="1" applyFill="1" applyBorder="1" applyAlignment="1">
      <alignment horizontal="center"/>
    </xf>
    <xf numFmtId="0" fontId="25" fillId="0" borderId="0" xfId="0" applyFont="1" applyAlignment="1">
      <alignment horizontal="left"/>
    </xf>
    <xf numFmtId="0" fontId="25" fillId="0" borderId="0" xfId="0" applyFont="1"/>
    <xf numFmtId="164" fontId="25" fillId="0" borderId="0" xfId="0" applyNumberFormat="1" applyFont="1" applyBorder="1"/>
    <xf numFmtId="0" fontId="2" fillId="11" borderId="3" xfId="0" applyFont="1" applyFill="1" applyBorder="1" applyAlignment="1">
      <alignment horizontal="right"/>
    </xf>
    <xf numFmtId="0" fontId="2" fillId="11" borderId="3" xfId="2" applyNumberFormat="1" applyFont="1" applyFill="1" applyBorder="1"/>
    <xf numFmtId="43" fontId="2" fillId="11" borderId="0" xfId="3" applyNumberFormat="1" applyFont="1" applyFill="1"/>
    <xf numFmtId="44" fontId="2" fillId="0" borderId="0" xfId="0" applyNumberFormat="1" applyFont="1" applyBorder="1"/>
    <xf numFmtId="166" fontId="8" fillId="0" borderId="0" xfId="0" applyNumberFormat="1" applyFont="1" applyBorder="1"/>
    <xf numFmtId="0" fontId="2" fillId="0" borderId="0" xfId="0" applyFont="1" applyBorder="1"/>
    <xf numFmtId="0" fontId="0" fillId="0" borderId="0" xfId="0" applyAlignment="1">
      <alignment horizontal="left"/>
    </xf>
    <xf numFmtId="0" fontId="3" fillId="15" borderId="1" xfId="0" applyFont="1" applyFill="1" applyBorder="1" applyAlignment="1">
      <alignment horizontal="center"/>
    </xf>
    <xf numFmtId="0" fontId="2" fillId="15" borderId="0" xfId="0" applyFont="1" applyFill="1" applyAlignment="1">
      <alignment horizontal="left"/>
    </xf>
    <xf numFmtId="0" fontId="0" fillId="15" borderId="3" xfId="0" applyFill="1" applyBorder="1" applyAlignment="1">
      <alignment horizontal="right"/>
    </xf>
    <xf numFmtId="0" fontId="0" fillId="15" borderId="0" xfId="0" applyFill="1" applyAlignment="1">
      <alignment horizontal="left"/>
    </xf>
    <xf numFmtId="0" fontId="8" fillId="15" borderId="3" xfId="2" applyNumberFormat="1" applyFont="1" applyFill="1" applyBorder="1"/>
    <xf numFmtId="0" fontId="2" fillId="15" borderId="0" xfId="0" applyFont="1" applyFill="1"/>
    <xf numFmtId="0" fontId="13" fillId="15" borderId="3" xfId="2" applyNumberFormat="1" applyFont="1" applyFill="1" applyBorder="1"/>
    <xf numFmtId="43" fontId="8" fillId="15" borderId="0" xfId="3" applyNumberFormat="1" applyFont="1" applyFill="1"/>
    <xf numFmtId="43" fontId="13" fillId="15" borderId="0" xfId="3" applyNumberFormat="1" applyFont="1" applyFill="1"/>
    <xf numFmtId="0" fontId="5" fillId="15" borderId="0" xfId="0" applyFont="1" applyFill="1" applyAlignment="1">
      <alignment horizontal="right"/>
    </xf>
    <xf numFmtId="0" fontId="12" fillId="15" borderId="3" xfId="0" applyFont="1" applyFill="1" applyBorder="1" applyAlignment="1"/>
    <xf numFmtId="0" fontId="12" fillId="15" borderId="3" xfId="2" applyNumberFormat="1" applyFont="1" applyFill="1" applyBorder="1"/>
    <xf numFmtId="0" fontId="2" fillId="15" borderId="0" xfId="0" applyFont="1" applyFill="1" applyAlignment="1">
      <alignment horizontal="right"/>
    </xf>
    <xf numFmtId="0" fontId="0" fillId="15" borderId="0" xfId="0" applyFill="1"/>
    <xf numFmtId="0" fontId="2" fillId="15" borderId="3" xfId="0" applyFont="1" applyFill="1" applyBorder="1"/>
    <xf numFmtId="1" fontId="0" fillId="15" borderId="3" xfId="2" applyNumberFormat="1" applyFont="1" applyFill="1" applyBorder="1"/>
    <xf numFmtId="10" fontId="8" fillId="15" borderId="0" xfId="3" applyNumberFormat="1" applyFont="1" applyFill="1"/>
    <xf numFmtId="0" fontId="2" fillId="15" borderId="0" xfId="0" quotePrefix="1" applyFont="1" applyFill="1"/>
    <xf numFmtId="10" fontId="8" fillId="15" borderId="0" xfId="0" applyNumberFormat="1" applyFont="1" applyFill="1"/>
    <xf numFmtId="0" fontId="0" fillId="15" borderId="3" xfId="0" applyFill="1" applyBorder="1"/>
    <xf numFmtId="0" fontId="8" fillId="15" borderId="0" xfId="0" applyFont="1" applyFill="1"/>
    <xf numFmtId="0" fontId="0" fillId="15" borderId="3" xfId="0" applyNumberFormat="1" applyFill="1" applyBorder="1"/>
    <xf numFmtId="43" fontId="0" fillId="15" borderId="0" xfId="0" applyNumberFormat="1" applyFill="1"/>
    <xf numFmtId="169" fontId="0" fillId="15" borderId="0" xfId="0" applyNumberFormat="1" applyFill="1"/>
    <xf numFmtId="0" fontId="2" fillId="15" borderId="0" xfId="0" applyNumberFormat="1" applyFont="1" applyFill="1"/>
    <xf numFmtId="0" fontId="2" fillId="15" borderId="0" xfId="0" quotePrefix="1" applyNumberFormat="1" applyFont="1" applyFill="1"/>
    <xf numFmtId="0" fontId="14" fillId="15" borderId="0" xfId="0" applyFont="1" applyFill="1"/>
    <xf numFmtId="0" fontId="4" fillId="15" borderId="0" xfId="0" applyFont="1" applyFill="1"/>
    <xf numFmtId="0" fontId="10" fillId="15" borderId="0" xfId="4" applyFill="1" applyAlignment="1" applyProtection="1"/>
    <xf numFmtId="0" fontId="2" fillId="15" borderId="0" xfId="0" quotePrefix="1" applyNumberFormat="1" applyFont="1" applyFill="1" applyAlignment="1"/>
    <xf numFmtId="0" fontId="0" fillId="15" borderId="3" xfId="0" applyNumberFormat="1" applyFill="1" applyBorder="1" applyAlignment="1">
      <alignment horizontal="left"/>
    </xf>
    <xf numFmtId="43" fontId="8" fillId="15" borderId="0" xfId="0" applyNumberFormat="1" applyFont="1" applyFill="1"/>
    <xf numFmtId="168" fontId="0" fillId="15" borderId="0" xfId="0" applyNumberFormat="1" applyFill="1"/>
    <xf numFmtId="0" fontId="8" fillId="15" borderId="0" xfId="0" applyFont="1" applyFill="1" applyAlignment="1">
      <alignment horizontal="left"/>
    </xf>
    <xf numFmtId="0" fontId="8" fillId="15" borderId="3" xfId="0" applyFont="1" applyFill="1" applyBorder="1" applyAlignment="1">
      <alignment horizontal="right"/>
    </xf>
    <xf numFmtId="0" fontId="2" fillId="15" borderId="0" xfId="0" applyFont="1" applyFill="1" applyAlignment="1">
      <alignment horizontal="center"/>
    </xf>
    <xf numFmtId="0" fontId="8" fillId="15" borderId="3" xfId="0" applyNumberFormat="1" applyFont="1" applyFill="1" applyBorder="1" applyAlignment="1">
      <alignment horizontal="right"/>
    </xf>
    <xf numFmtId="0" fontId="2" fillId="15" borderId="0" xfId="0" applyFont="1" applyFill="1" applyAlignment="1"/>
    <xf numFmtId="0" fontId="8" fillId="15" borderId="3" xfId="0" applyFont="1" applyFill="1" applyBorder="1"/>
    <xf numFmtId="0" fontId="8" fillId="15" borderId="3" xfId="0" applyNumberFormat="1" applyFont="1" applyFill="1" applyBorder="1"/>
    <xf numFmtId="0" fontId="8" fillId="15" borderId="0" xfId="0" applyFont="1" applyFill="1" applyAlignment="1"/>
    <xf numFmtId="0" fontId="3" fillId="15" borderId="3" xfId="0" applyFont="1" applyFill="1" applyBorder="1" applyAlignment="1">
      <alignment horizontal="right"/>
    </xf>
    <xf numFmtId="0" fontId="8" fillId="15" borderId="3" xfId="0" applyNumberFormat="1" applyFont="1" applyFill="1" applyBorder="1" applyAlignment="1"/>
    <xf numFmtId="0" fontId="2" fillId="15" borderId="0" xfId="0" quotePrefix="1" applyFont="1" applyFill="1" applyAlignment="1"/>
    <xf numFmtId="0" fontId="8" fillId="15" borderId="0" xfId="0" applyFont="1" applyFill="1" applyAlignment="1">
      <alignment horizontal="center"/>
    </xf>
    <xf numFmtId="0" fontId="12" fillId="15" borderId="0" xfId="0" applyFont="1" applyFill="1" applyAlignment="1">
      <alignment horizontal="left"/>
    </xf>
    <xf numFmtId="0" fontId="5" fillId="15" borderId="3" xfId="0" applyFont="1" applyFill="1" applyBorder="1" applyAlignment="1">
      <alignment horizontal="right"/>
    </xf>
    <xf numFmtId="3" fontId="13" fillId="15" borderId="3" xfId="2" applyFont="1" applyFill="1" applyBorder="1"/>
    <xf numFmtId="44" fontId="0" fillId="15" borderId="0" xfId="0" applyNumberFormat="1" applyFill="1"/>
    <xf numFmtId="10" fontId="4" fillId="15" borderId="0" xfId="1" applyNumberFormat="1" applyFont="1" applyFill="1"/>
    <xf numFmtId="0" fontId="0" fillId="0" borderId="0" xfId="0" applyFill="1" applyAlignment="1">
      <alignment horizontal="center"/>
    </xf>
    <xf numFmtId="0" fontId="3" fillId="0" borderId="0" xfId="0" applyFont="1" applyFill="1" applyBorder="1" applyAlignment="1">
      <alignment horizontal="right"/>
    </xf>
    <xf numFmtId="164" fontId="6" fillId="0" borderId="0" xfId="0" applyNumberFormat="1" applyFont="1" applyFill="1"/>
    <xf numFmtId="164" fontId="5" fillId="0" borderId="0" xfId="0" applyNumberFormat="1" applyFont="1" applyFill="1"/>
    <xf numFmtId="164" fontId="17" fillId="0" borderId="0" xfId="0" applyNumberFormat="1" applyFont="1" applyFill="1"/>
    <xf numFmtId="166" fontId="8" fillId="0" borderId="0" xfId="0" applyNumberFormat="1" applyFont="1" applyFill="1"/>
    <xf numFmtId="166" fontId="8" fillId="0" borderId="1" xfId="0" applyNumberFormat="1" applyFont="1" applyFill="1" applyBorder="1"/>
    <xf numFmtId="164" fontId="5" fillId="0" borderId="0" xfId="0" applyNumberFormat="1" applyFont="1" applyFill="1" applyBorder="1"/>
    <xf numFmtId="164" fontId="0" fillId="0" borderId="0" xfId="0" applyNumberFormat="1" applyFill="1"/>
    <xf numFmtId="164" fontId="16" fillId="0" borderId="0" xfId="0" applyNumberFormat="1" applyFont="1" applyFill="1"/>
    <xf numFmtId="164" fontId="16" fillId="0" borderId="0" xfId="0" applyNumberFormat="1" applyFont="1" applyFill="1" applyBorder="1"/>
    <xf numFmtId="44" fontId="6" fillId="0" borderId="0" xfId="0" applyNumberFormat="1" applyFont="1" applyFill="1"/>
    <xf numFmtId="164" fontId="11" fillId="0" borderId="0" xfId="0" applyNumberFormat="1" applyFont="1" applyFill="1"/>
    <xf numFmtId="166" fontId="8" fillId="0" borderId="0" xfId="0" applyNumberFormat="1" applyFont="1" applyFill="1" applyBorder="1"/>
    <xf numFmtId="164" fontId="25" fillId="0" borderId="0" xfId="0" applyNumberFormat="1" applyFont="1" applyFill="1" applyBorder="1"/>
    <xf numFmtId="0" fontId="3" fillId="10" borderId="0" xfId="0" applyFont="1" applyFill="1" applyAlignment="1">
      <alignment horizontal="left"/>
    </xf>
    <xf numFmtId="170" fontId="0" fillId="10" borderId="0" xfId="0" applyNumberFormat="1" applyFill="1"/>
    <xf numFmtId="44" fontId="0" fillId="0" borderId="2" xfId="0" applyNumberFormat="1" applyBorder="1"/>
    <xf numFmtId="44" fontId="0" fillId="0" borderId="0" xfId="0" applyNumberFormat="1" applyFill="1" applyBorder="1" applyAlignment="1">
      <alignment vertical="center" wrapText="1"/>
    </xf>
    <xf numFmtId="0" fontId="31" fillId="2" borderId="0" xfId="0" applyFont="1" applyFill="1" applyAlignment="1">
      <alignment horizontal="left"/>
    </xf>
    <xf numFmtId="0" fontId="32" fillId="2" borderId="0" xfId="0" applyFont="1" applyFill="1"/>
    <xf numFmtId="0" fontId="31" fillId="2" borderId="0" xfId="0" applyFont="1" applyFill="1"/>
    <xf numFmtId="0" fontId="32" fillId="0" borderId="0" xfId="0" applyFont="1" applyFill="1" applyBorder="1" applyAlignment="1"/>
    <xf numFmtId="0" fontId="31" fillId="7" borderId="0" xfId="0" applyFont="1" applyFill="1"/>
    <xf numFmtId="0" fontId="32" fillId="7" borderId="0" xfId="0" applyFont="1" applyFill="1"/>
    <xf numFmtId="0" fontId="16" fillId="2" borderId="0" xfId="0" applyFont="1" applyFill="1" applyAlignment="1">
      <alignment horizontal="left"/>
    </xf>
    <xf numFmtId="9" fontId="5" fillId="0" borderId="0" xfId="0" applyNumberFormat="1" applyFont="1" applyAlignment="1">
      <alignment horizontal="right"/>
    </xf>
    <xf numFmtId="0" fontId="3" fillId="0" borderId="0" xfId="0" applyFont="1" applyFill="1"/>
    <xf numFmtId="43" fontId="3" fillId="0" borderId="0" xfId="0" applyNumberFormat="1" applyFont="1" applyFill="1"/>
    <xf numFmtId="164" fontId="2" fillId="0" borderId="0" xfId="0" applyNumberFormat="1" applyFont="1" applyBorder="1"/>
    <xf numFmtId="10" fontId="4" fillId="7" borderId="0" xfId="1" applyNumberFormat="1" applyFont="1" applyFill="1"/>
    <xf numFmtId="0" fontId="3" fillId="7" borderId="0" xfId="0" applyFont="1" applyFill="1" applyAlignment="1">
      <alignment horizontal="left"/>
    </xf>
    <xf numFmtId="44" fontId="8" fillId="0" borderId="0" xfId="0" applyNumberFormat="1" applyFont="1" applyFill="1" applyBorder="1"/>
    <xf numFmtId="44" fontId="3" fillId="0" borderId="0" xfId="0" applyNumberFormat="1" applyFont="1" applyFill="1" applyBorder="1"/>
    <xf numFmtId="44" fontId="2" fillId="0" borderId="0" xfId="0" applyNumberFormat="1" applyFont="1" applyFill="1" applyBorder="1" applyAlignment="1">
      <alignment vertical="center" wrapText="1"/>
    </xf>
    <xf numFmtId="0" fontId="6" fillId="0" borderId="0" xfId="0" applyFont="1" applyFill="1" applyAlignment="1">
      <alignment horizontal="left"/>
    </xf>
    <xf numFmtId="0" fontId="6" fillId="0" borderId="0" xfId="0" applyFont="1" applyFill="1"/>
    <xf numFmtId="0" fontId="3" fillId="10" borderId="0" xfId="0" applyFont="1" applyFill="1"/>
    <xf numFmtId="10" fontId="3" fillId="10" borderId="0" xfId="1" applyNumberFormat="1" applyFont="1" applyFill="1"/>
    <xf numFmtId="49" fontId="3" fillId="10" borderId="0" xfId="0" applyNumberFormat="1" applyFont="1" applyFill="1" applyAlignment="1">
      <alignment horizontal="left"/>
    </xf>
    <xf numFmtId="164" fontId="3" fillId="0" borderId="0" xfId="0" applyNumberFormat="1" applyFont="1" applyFill="1"/>
    <xf numFmtId="10" fontId="5" fillId="10" borderId="0" xfId="0" applyNumberFormat="1" applyFont="1" applyFill="1" applyAlignment="1">
      <alignment horizontal="left"/>
    </xf>
    <xf numFmtId="43" fontId="2" fillId="16" borderId="0" xfId="0" applyNumberFormat="1" applyFont="1" applyFill="1" applyAlignment="1">
      <alignment horizontal="left"/>
    </xf>
    <xf numFmtId="44" fontId="12" fillId="10" borderId="0" xfId="0" applyNumberFormat="1" applyFont="1" applyFill="1" applyAlignment="1">
      <alignment horizontal="left"/>
    </xf>
    <xf numFmtId="43" fontId="28" fillId="10" borderId="0" xfId="0" applyNumberFormat="1" applyFont="1" applyFill="1"/>
    <xf numFmtId="49" fontId="16" fillId="7" borderId="0" xfId="0" applyNumberFormat="1" applyFont="1" applyFill="1" applyAlignment="1">
      <alignment horizontal="left"/>
    </xf>
    <xf numFmtId="43" fontId="15" fillId="7" borderId="0" xfId="0" applyNumberFormat="1" applyFont="1" applyFill="1" applyAlignment="1">
      <alignment horizontal="left"/>
    </xf>
    <xf numFmtId="0" fontId="21" fillId="0" borderId="0" xfId="0" applyFont="1" applyAlignment="1">
      <alignment wrapText="1"/>
    </xf>
    <xf numFmtId="44" fontId="2" fillId="16" borderId="0" xfId="0" applyNumberFormat="1" applyFont="1" applyFill="1" applyAlignment="1">
      <alignment horizontal="left"/>
    </xf>
    <xf numFmtId="0" fontId="2" fillId="0" borderId="0" xfId="0" applyFont="1" applyFill="1" applyBorder="1"/>
    <xf numFmtId="0" fontId="19" fillId="0" borderId="0" xfId="0" applyFont="1" applyFill="1" applyBorder="1" applyAlignment="1">
      <alignment vertical="center"/>
    </xf>
    <xf numFmtId="0" fontId="21" fillId="0" borderId="0" xfId="0" applyFont="1" applyBorder="1" applyAlignment="1">
      <alignment vertical="center"/>
    </xf>
    <xf numFmtId="0" fontId="0" fillId="12" borderId="1" xfId="0" applyFill="1" applyBorder="1" applyAlignment="1">
      <alignment wrapText="1"/>
    </xf>
    <xf numFmtId="0" fontId="0" fillId="15" borderId="0" xfId="0" applyFill="1" applyBorder="1" applyAlignment="1">
      <alignment wrapText="1"/>
    </xf>
    <xf numFmtId="0" fontId="0" fillId="18" borderId="0" xfId="0" applyFill="1"/>
    <xf numFmtId="0" fontId="0" fillId="21" borderId="0" xfId="0" applyFill="1" applyBorder="1"/>
    <xf numFmtId="0" fontId="0" fillId="21" borderId="8" xfId="0" applyFill="1" applyBorder="1"/>
    <xf numFmtId="0" fontId="0" fillId="21" borderId="1" xfId="0" applyFill="1" applyBorder="1"/>
    <xf numFmtId="0" fontId="0" fillId="21" borderId="10" xfId="0" applyFill="1" applyBorder="1"/>
    <xf numFmtId="166" fontId="33" fillId="21" borderId="12" xfId="0" applyNumberFormat="1" applyFont="1" applyFill="1" applyBorder="1"/>
    <xf numFmtId="166" fontId="34" fillId="21" borderId="12" xfId="0" applyNumberFormat="1" applyFont="1" applyFill="1" applyBorder="1"/>
    <xf numFmtId="0" fontId="34" fillId="21" borderId="12" xfId="0" applyFont="1" applyFill="1" applyBorder="1" applyAlignment="1">
      <alignment horizontal="left"/>
    </xf>
    <xf numFmtId="0" fontId="33" fillId="21" borderId="12" xfId="0" applyFont="1" applyFill="1" applyBorder="1" applyAlignment="1">
      <alignment horizontal="left"/>
    </xf>
    <xf numFmtId="0" fontId="34" fillId="19" borderId="5" xfId="0" applyFont="1" applyFill="1" applyBorder="1" applyAlignment="1">
      <alignment horizontal="center"/>
    </xf>
    <xf numFmtId="0" fontId="34" fillId="19" borderId="2" xfId="0" applyFont="1" applyFill="1" applyBorder="1" applyAlignment="1">
      <alignment horizontal="center"/>
    </xf>
    <xf numFmtId="0" fontId="34" fillId="19" borderId="6" xfId="0" applyFont="1" applyFill="1" applyBorder="1" applyAlignment="1">
      <alignment horizontal="center"/>
    </xf>
    <xf numFmtId="0" fontId="34" fillId="20" borderId="5" xfId="0" applyFont="1" applyFill="1" applyBorder="1" applyAlignment="1">
      <alignment horizontal="center"/>
    </xf>
    <xf numFmtId="0" fontId="34" fillId="20" borderId="2" xfId="0" applyFont="1" applyFill="1" applyBorder="1" applyAlignment="1">
      <alignment horizontal="center"/>
    </xf>
    <xf numFmtId="0" fontId="34" fillId="20" borderId="6" xfId="0" applyFont="1" applyFill="1" applyBorder="1" applyAlignment="1">
      <alignment horizontal="center"/>
    </xf>
    <xf numFmtId="0" fontId="10" fillId="21" borderId="9" xfId="4" applyFill="1" applyBorder="1" applyAlignment="1" applyProtection="1">
      <alignment horizontal="center"/>
    </xf>
    <xf numFmtId="0" fontId="10" fillId="21" borderId="1" xfId="4" applyFill="1" applyBorder="1" applyAlignment="1" applyProtection="1">
      <alignment horizontal="center"/>
    </xf>
    <xf numFmtId="0" fontId="10" fillId="21" borderId="10" xfId="4" applyFill="1" applyBorder="1" applyAlignment="1" applyProtection="1">
      <alignment horizontal="center"/>
    </xf>
    <xf numFmtId="0" fontId="33" fillId="21" borderId="7" xfId="0" applyFont="1" applyFill="1" applyBorder="1" applyAlignment="1">
      <alignment horizontal="left" vertical="top" wrapText="1"/>
    </xf>
    <xf numFmtId="0" fontId="33" fillId="21" borderId="0" xfId="0" applyFont="1" applyFill="1" applyBorder="1" applyAlignment="1">
      <alignment horizontal="left" vertical="top" wrapText="1"/>
    </xf>
    <xf numFmtId="0" fontId="33" fillId="21" borderId="8" xfId="0" applyFont="1" applyFill="1" applyBorder="1" applyAlignment="1">
      <alignment horizontal="left" vertical="top" wrapText="1"/>
    </xf>
    <xf numFmtId="0" fontId="37" fillId="10" borderId="0" xfId="0" applyFont="1" applyFill="1" applyAlignment="1">
      <alignment horizontal="center"/>
    </xf>
    <xf numFmtId="0" fontId="2" fillId="10" borderId="0" xfId="0" applyFont="1" applyFill="1" applyAlignment="1">
      <alignment horizontal="center"/>
    </xf>
    <xf numFmtId="0" fontId="2" fillId="10" borderId="1" xfId="0" applyFont="1" applyFill="1" applyBorder="1" applyAlignment="1">
      <alignment wrapText="1"/>
    </xf>
    <xf numFmtId="0" fontId="0" fillId="10" borderId="1" xfId="0" applyFill="1" applyBorder="1" applyAlignment="1">
      <alignment wrapText="1"/>
    </xf>
    <xf numFmtId="0" fontId="3" fillId="10" borderId="0" xfId="0" applyFont="1" applyFill="1" applyAlignment="1">
      <alignment horizontal="center"/>
    </xf>
    <xf numFmtId="0" fontId="0" fillId="10" borderId="0" xfId="0" applyFill="1" applyAlignment="1">
      <alignment horizontal="center"/>
    </xf>
    <xf numFmtId="0" fontId="19" fillId="3" borderId="2" xfId="0" applyFont="1" applyFill="1" applyBorder="1" applyAlignment="1">
      <alignment vertical="center" wrapText="1"/>
    </xf>
    <xf numFmtId="0" fontId="0" fillId="0" borderId="2" xfId="0" applyBorder="1" applyAlignment="1">
      <alignment vertical="center" wrapText="1"/>
    </xf>
    <xf numFmtId="0" fontId="0" fillId="0" borderId="0" xfId="0" applyBorder="1" applyAlignment="1">
      <alignment vertical="center" wrapText="1"/>
    </xf>
    <xf numFmtId="0" fontId="0" fillId="0" borderId="1" xfId="0" applyBorder="1" applyAlignment="1">
      <alignment vertical="center"/>
    </xf>
    <xf numFmtId="49" fontId="3" fillId="7" borderId="0" xfId="0" applyNumberFormat="1" applyFont="1" applyFill="1" applyAlignment="1">
      <alignment horizontal="left"/>
    </xf>
    <xf numFmtId="0" fontId="3" fillId="0" borderId="0" xfId="0" applyFont="1" applyFill="1" applyBorder="1" applyAlignment="1">
      <alignment vertical="center" wrapText="1"/>
    </xf>
    <xf numFmtId="0" fontId="0" fillId="0" borderId="0" xfId="0" applyAlignment="1">
      <alignment vertical="center" wrapText="1"/>
    </xf>
    <xf numFmtId="0" fontId="32" fillId="0" borderId="0" xfId="0" applyFont="1" applyFill="1" applyBorder="1" applyAlignment="1">
      <alignment vertical="center" wrapText="1"/>
    </xf>
    <xf numFmtId="0" fontId="32" fillId="0" borderId="0" xfId="0" applyFont="1" applyAlignment="1">
      <alignment vertical="center" wrapText="1"/>
    </xf>
    <xf numFmtId="0" fontId="2" fillId="0" borderId="0" xfId="0" applyFont="1" applyFill="1" applyBorder="1" applyAlignment="1">
      <alignment horizontal="left" vertical="center" wrapText="1"/>
    </xf>
    <xf numFmtId="0" fontId="2" fillId="0" borderId="0" xfId="0" applyFont="1" applyFill="1" applyBorder="1" applyAlignment="1">
      <alignment vertical="center" wrapText="1"/>
    </xf>
    <xf numFmtId="0" fontId="0" fillId="0" borderId="0" xfId="0" applyFill="1" applyBorder="1" applyAlignment="1">
      <alignment wrapText="1"/>
    </xf>
    <xf numFmtId="0" fontId="2" fillId="17" borderId="11" xfId="0" applyFont="1" applyFill="1" applyBorder="1" applyAlignment="1">
      <alignment vertical="center" wrapText="1"/>
    </xf>
    <xf numFmtId="164" fontId="6" fillId="2" borderId="0" xfId="0" applyNumberFormat="1" applyFont="1" applyFill="1" applyAlignment="1">
      <alignment horizontal="left"/>
    </xf>
    <xf numFmtId="0" fontId="0" fillId="0" borderId="0" xfId="0" applyAlignment="1">
      <alignment horizontal="left"/>
    </xf>
    <xf numFmtId="0" fontId="4" fillId="4" borderId="2" xfId="0" applyFont="1" applyFill="1" applyBorder="1" applyAlignment="1">
      <alignment wrapText="1"/>
    </xf>
    <xf numFmtId="0" fontId="4" fillId="4" borderId="0" xfId="0" applyFont="1" applyFill="1" applyBorder="1" applyAlignment="1">
      <alignment wrapText="1"/>
    </xf>
    <xf numFmtId="0" fontId="4" fillId="4" borderId="1" xfId="0" applyFont="1" applyFill="1" applyBorder="1" applyAlignment="1">
      <alignment wrapText="1"/>
    </xf>
    <xf numFmtId="0" fontId="19" fillId="10" borderId="2" xfId="0" applyFont="1" applyFill="1" applyBorder="1" applyAlignment="1">
      <alignment vertical="top" wrapText="1"/>
    </xf>
    <xf numFmtId="0" fontId="19" fillId="10" borderId="1" xfId="0" applyFont="1" applyFill="1" applyBorder="1" applyAlignment="1">
      <alignment vertical="top" wrapText="1"/>
    </xf>
    <xf numFmtId="0" fontId="0" fillId="4" borderId="2" xfId="0" applyFill="1" applyBorder="1" applyAlignment="1">
      <alignment wrapText="1"/>
    </xf>
    <xf numFmtId="0" fontId="0" fillId="4" borderId="0" xfId="0" applyFill="1" applyBorder="1" applyAlignment="1">
      <alignment wrapText="1"/>
    </xf>
    <xf numFmtId="0" fontId="0" fillId="4" borderId="1" xfId="0" applyFill="1" applyBorder="1" applyAlignment="1">
      <alignment wrapText="1"/>
    </xf>
    <xf numFmtId="0" fontId="14" fillId="4" borderId="2" xfId="0" applyFont="1" applyFill="1" applyBorder="1" applyAlignment="1"/>
    <xf numFmtId="0" fontId="10" fillId="4" borderId="1" xfId="4" applyFill="1" applyBorder="1" applyAlignment="1" applyProtection="1"/>
    <xf numFmtId="0" fontId="4" fillId="5" borderId="2" xfId="0" applyFont="1" applyFill="1" applyBorder="1" applyAlignment="1">
      <alignment wrapText="1"/>
    </xf>
    <xf numFmtId="0" fontId="4" fillId="5" borderId="1" xfId="0" applyFont="1" applyFill="1" applyBorder="1" applyAlignment="1">
      <alignment wrapText="1"/>
    </xf>
    <xf numFmtId="0" fontId="3" fillId="12" borderId="0" xfId="0" applyFont="1" applyFill="1" applyAlignment="1">
      <alignment horizontal="center"/>
    </xf>
    <xf numFmtId="0" fontId="0" fillId="0" borderId="0" xfId="0" applyAlignment="1">
      <alignment horizontal="center"/>
    </xf>
    <xf numFmtId="0" fontId="2" fillId="12" borderId="1" xfId="0" applyFont="1" applyFill="1" applyBorder="1" applyAlignment="1">
      <alignment wrapText="1"/>
    </xf>
    <xf numFmtId="0" fontId="0" fillId="12" borderId="1" xfId="0" applyFill="1" applyBorder="1" applyAlignment="1">
      <alignment wrapText="1"/>
    </xf>
    <xf numFmtId="0" fontId="4" fillId="12" borderId="0" xfId="0" applyFont="1" applyFill="1" applyAlignment="1">
      <alignment horizontal="left"/>
    </xf>
    <xf numFmtId="0" fontId="0" fillId="12" borderId="0" xfId="0" applyFill="1" applyAlignment="1">
      <alignment horizontal="left"/>
    </xf>
    <xf numFmtId="0" fontId="19" fillId="3" borderId="0" xfId="0" applyFont="1" applyFill="1" applyBorder="1" applyAlignment="1">
      <alignment vertical="center" wrapText="1"/>
    </xf>
    <xf numFmtId="0" fontId="21" fillId="0" borderId="1" xfId="0" applyFont="1" applyBorder="1" applyAlignment="1">
      <alignment vertical="center" wrapText="1"/>
    </xf>
    <xf numFmtId="0" fontId="19" fillId="13" borderId="2" xfId="0" applyFont="1" applyFill="1" applyBorder="1" applyAlignment="1">
      <alignment vertical="top" wrapText="1"/>
    </xf>
    <xf numFmtId="0" fontId="19" fillId="13" borderId="1" xfId="0" applyFont="1" applyFill="1" applyBorder="1" applyAlignment="1">
      <alignment vertical="top" wrapText="1"/>
    </xf>
    <xf numFmtId="0" fontId="0" fillId="5" borderId="2" xfId="0" applyFill="1" applyBorder="1" applyAlignment="1">
      <alignment wrapText="1"/>
    </xf>
    <xf numFmtId="0" fontId="0" fillId="5" borderId="1" xfId="0" applyFill="1" applyBorder="1" applyAlignment="1">
      <alignment wrapText="1"/>
    </xf>
    <xf numFmtId="0" fontId="4" fillId="11" borderId="0" xfId="0" applyFont="1" applyFill="1" applyAlignment="1">
      <alignment horizontal="left"/>
    </xf>
    <xf numFmtId="0" fontId="0" fillId="11" borderId="0" xfId="0" applyFill="1" applyAlignment="1">
      <alignment horizontal="left"/>
    </xf>
    <xf numFmtId="0" fontId="3" fillId="11" borderId="0" xfId="0" applyFont="1" applyFill="1" applyAlignment="1">
      <alignment horizontal="center"/>
    </xf>
    <xf numFmtId="0" fontId="2" fillId="11" borderId="1" xfId="0" applyFont="1" applyFill="1" applyBorder="1" applyAlignment="1">
      <alignment wrapText="1"/>
    </xf>
    <xf numFmtId="0" fontId="0" fillId="11" borderId="1" xfId="0" applyFill="1" applyBorder="1" applyAlignment="1">
      <alignment wrapText="1"/>
    </xf>
    <xf numFmtId="0" fontId="26" fillId="13" borderId="0" xfId="0" applyFont="1" applyFill="1" applyAlignment="1">
      <alignment wrapText="1"/>
    </xf>
    <xf numFmtId="0" fontId="21" fillId="11" borderId="5" xfId="0" applyFont="1" applyFill="1" applyBorder="1" applyAlignment="1">
      <alignment wrapText="1"/>
    </xf>
    <xf numFmtId="0" fontId="21" fillId="11" borderId="2" xfId="0" applyFont="1" applyFill="1" applyBorder="1" applyAlignment="1">
      <alignment wrapText="1"/>
    </xf>
    <xf numFmtId="0" fontId="21" fillId="11" borderId="6" xfId="0" applyFont="1" applyFill="1" applyBorder="1" applyAlignment="1">
      <alignment wrapText="1"/>
    </xf>
    <xf numFmtId="0" fontId="21" fillId="11" borderId="7" xfId="0" applyFont="1" applyFill="1" applyBorder="1" applyAlignment="1">
      <alignment wrapText="1"/>
    </xf>
    <xf numFmtId="0" fontId="21" fillId="11" borderId="0" xfId="0" applyFont="1" applyFill="1" applyBorder="1" applyAlignment="1">
      <alignment wrapText="1"/>
    </xf>
    <xf numFmtId="0" fontId="21" fillId="11" borderId="8" xfId="0" applyFont="1" applyFill="1" applyBorder="1" applyAlignment="1">
      <alignment wrapText="1"/>
    </xf>
    <xf numFmtId="0" fontId="0" fillId="11" borderId="9" xfId="0" applyFill="1" applyBorder="1" applyAlignment="1">
      <alignment wrapText="1"/>
    </xf>
    <xf numFmtId="0" fontId="0" fillId="11" borderId="10" xfId="0" applyFill="1" applyBorder="1" applyAlignment="1">
      <alignment wrapText="1"/>
    </xf>
    <xf numFmtId="0" fontId="0" fillId="13" borderId="2" xfId="0" applyFill="1" applyBorder="1" applyAlignment="1">
      <alignment vertical="top" wrapText="1"/>
    </xf>
    <xf numFmtId="0" fontId="3" fillId="15" borderId="0" xfId="0" applyFont="1" applyFill="1" applyAlignment="1">
      <alignment horizontal="center"/>
    </xf>
    <xf numFmtId="0" fontId="4" fillId="15" borderId="0" xfId="0" applyFont="1" applyFill="1" applyAlignment="1">
      <alignment horizontal="left"/>
    </xf>
    <xf numFmtId="0" fontId="0" fillId="15" borderId="0" xfId="0" applyFill="1" applyAlignment="1">
      <alignment horizontal="left"/>
    </xf>
    <xf numFmtId="0" fontId="19" fillId="15" borderId="2" xfId="0" applyFont="1" applyFill="1" applyBorder="1" applyAlignment="1">
      <alignment vertical="top" wrapText="1"/>
    </xf>
    <xf numFmtId="0" fontId="19" fillId="15" borderId="1" xfId="0" applyFont="1" applyFill="1" applyBorder="1" applyAlignment="1">
      <alignment vertical="top" wrapText="1"/>
    </xf>
    <xf numFmtId="0" fontId="4" fillId="15" borderId="2" xfId="0" applyFont="1" applyFill="1" applyBorder="1" applyAlignment="1">
      <alignment wrapText="1"/>
    </xf>
    <xf numFmtId="0" fontId="0" fillId="15" borderId="2" xfId="0" applyFill="1" applyBorder="1" applyAlignment="1">
      <alignment wrapText="1"/>
    </xf>
    <xf numFmtId="0" fontId="4" fillId="15" borderId="0" xfId="0" applyFont="1" applyFill="1" applyBorder="1" applyAlignment="1">
      <alignment wrapText="1"/>
    </xf>
    <xf numFmtId="0" fontId="0" fillId="15" borderId="0" xfId="0" applyFill="1" applyBorder="1" applyAlignment="1">
      <alignment wrapText="1"/>
    </xf>
    <xf numFmtId="0" fontId="0" fillId="15" borderId="1" xfId="0" applyFill="1" applyBorder="1" applyAlignment="1">
      <alignment wrapText="1"/>
    </xf>
    <xf numFmtId="0" fontId="14" fillId="15" borderId="2" xfId="0" applyFont="1" applyFill="1" applyBorder="1" applyAlignment="1"/>
    <xf numFmtId="0" fontId="10" fillId="15" borderId="1" xfId="4" applyFill="1" applyBorder="1" applyAlignment="1" applyProtection="1"/>
    <xf numFmtId="0" fontId="4" fillId="15" borderId="1" xfId="0" applyFont="1" applyFill="1" applyBorder="1" applyAlignment="1">
      <alignment wrapText="1"/>
    </xf>
    <xf numFmtId="0" fontId="2" fillId="15" borderId="1" xfId="0" applyFont="1" applyFill="1" applyBorder="1" applyAlignment="1">
      <alignment wrapText="1"/>
    </xf>
    <xf numFmtId="0" fontId="36" fillId="22" borderId="0" xfId="0" applyFont="1" applyFill="1" applyAlignment="1">
      <alignment horizontal="center"/>
    </xf>
    <xf numFmtId="0" fontId="24" fillId="22" borderId="0" xfId="0" applyFont="1" applyFill="1" applyAlignment="1">
      <alignment horizontal="center"/>
    </xf>
    <xf numFmtId="0" fontId="2" fillId="23" borderId="0" xfId="0" applyFont="1" applyFill="1" applyAlignment="1">
      <alignment horizontal="left"/>
    </xf>
    <xf numFmtId="0" fontId="2" fillId="23" borderId="0" xfId="0" applyFont="1" applyFill="1"/>
    <xf numFmtId="0" fontId="12" fillId="23" borderId="0" xfId="0" applyFont="1" applyFill="1" applyAlignment="1">
      <alignment horizontal="left"/>
    </xf>
    <xf numFmtId="0" fontId="2" fillId="23" borderId="0" xfId="0" applyFont="1" applyFill="1" applyAlignment="1">
      <alignment horizontal="right"/>
    </xf>
    <xf numFmtId="0" fontId="3" fillId="22" borderId="2" xfId="0" applyFont="1" applyFill="1" applyBorder="1" applyAlignment="1">
      <alignment wrapText="1"/>
    </xf>
    <xf numFmtId="0" fontId="0" fillId="22" borderId="2" xfId="0" applyFill="1" applyBorder="1" applyAlignment="1">
      <alignment wrapText="1"/>
    </xf>
    <xf numFmtId="0" fontId="3" fillId="22" borderId="0" xfId="0" applyFont="1" applyFill="1" applyBorder="1" applyAlignment="1">
      <alignment wrapText="1"/>
    </xf>
    <xf numFmtId="0" fontId="0" fillId="22" borderId="0" xfId="0" applyFill="1" applyBorder="1" applyAlignment="1">
      <alignment wrapText="1"/>
    </xf>
    <xf numFmtId="0" fontId="4" fillId="22" borderId="0" xfId="0" applyFont="1" applyFill="1" applyBorder="1" applyAlignment="1">
      <alignment wrapText="1"/>
    </xf>
    <xf numFmtId="0" fontId="0" fillId="22" borderId="1" xfId="0" applyFill="1" applyBorder="1" applyAlignment="1">
      <alignment wrapText="1"/>
    </xf>
    <xf numFmtId="0" fontId="0" fillId="23" borderId="0" xfId="0" applyFill="1"/>
    <xf numFmtId="0" fontId="8" fillId="23" borderId="0" xfId="0" applyFont="1" applyFill="1" applyAlignment="1">
      <alignment horizontal="left"/>
    </xf>
    <xf numFmtId="0" fontId="35" fillId="22" borderId="0" xfId="0" applyFont="1" applyFill="1" applyAlignment="1">
      <alignment horizontal="center"/>
    </xf>
  </cellXfs>
  <cellStyles count="7">
    <cellStyle name="Comma" xfId="1" builtinId="3"/>
    <cellStyle name="Comma0" xfId="2" xr:uid="{00000000-0005-0000-0000-000001000000}"/>
    <cellStyle name="Currency0" xfId="3" xr:uid="{00000000-0005-0000-0000-000002000000}"/>
    <cellStyle name="Hyperlink" xfId="4" builtinId="8"/>
    <cellStyle name="Normal" xfId="0" builtinId="0"/>
    <cellStyle name="Normal 3 3" xfId="6" xr:uid="{00000000-0005-0000-0000-000005000000}"/>
    <cellStyle name="Percent" xfId="5" builtinId="5"/>
  </cellStyles>
  <dxfs count="0"/>
  <tableStyles count="0" defaultTableStyle="TableStyleMedium2" defaultPivotStyle="PivotStyleLight16"/>
  <colors>
    <mruColors>
      <color rgb="FFCCFFFF"/>
      <color rgb="FFFFFFCC"/>
      <color rgb="FFEFF9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sco.idaho.gov/web/sbe/sbeweb.nsf/pages/trvlpolicy.htm" TargetMode="External"/><Relationship Id="rId1" Type="http://schemas.openxmlformats.org/officeDocument/2006/relationships/hyperlink" Target="http://www.gsa.gov/portal/content/104877"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sco.idaho.gov/web/sbe/sbeweb.nsf/pages/trvlpolicy.htm" TargetMode="External"/><Relationship Id="rId1" Type="http://schemas.openxmlformats.org/officeDocument/2006/relationships/hyperlink" Target="http://www.gsa.gov/portal/content/104877"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sco.idaho.gov/web/sbe/sbeweb.nsf/pages/trvlpolicy.htm" TargetMode="External"/><Relationship Id="rId1" Type="http://schemas.openxmlformats.org/officeDocument/2006/relationships/hyperlink" Target="http://www.gsa.gov/portal/content/104877"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sco.idaho.gov/web/sbe/sbeweb.nsf/pages/trvlpolicy.htm" TargetMode="External"/><Relationship Id="rId1" Type="http://schemas.openxmlformats.org/officeDocument/2006/relationships/hyperlink" Target="http://www.gsa.gov/portal/content/10487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K27"/>
  <sheetViews>
    <sheetView tabSelected="1" workbookViewId="0">
      <selection activeCell="F27" sqref="F27"/>
    </sheetView>
  </sheetViews>
  <sheetFormatPr defaultColWidth="9.140625" defaultRowHeight="12.75" x14ac:dyDescent="0.2"/>
  <cols>
    <col min="1" max="1" width="3.42578125" style="351" customWidth="1"/>
    <col min="2" max="3" width="9.140625" style="351"/>
    <col min="4" max="4" width="14.5703125" style="351" customWidth="1"/>
    <col min="5" max="6" width="10.85546875" style="351" bestFit="1" customWidth="1"/>
    <col min="7" max="16384" width="9.140625" style="351"/>
  </cols>
  <sheetData>
    <row r="2" spans="2:11" ht="15.75" x14ac:dyDescent="0.25">
      <c r="B2" s="360" t="s">
        <v>142</v>
      </c>
      <c r="C2" s="361"/>
      <c r="D2" s="361"/>
      <c r="E2" s="361"/>
      <c r="F2" s="361"/>
      <c r="G2" s="361"/>
      <c r="H2" s="361"/>
      <c r="I2" s="361"/>
      <c r="J2" s="361"/>
      <c r="K2" s="362"/>
    </row>
    <row r="3" spans="2:11" x14ac:dyDescent="0.2">
      <c r="B3" s="369" t="s">
        <v>158</v>
      </c>
      <c r="C3" s="370"/>
      <c r="D3" s="370"/>
      <c r="E3" s="370"/>
      <c r="F3" s="370"/>
      <c r="G3" s="370"/>
      <c r="H3" s="370"/>
      <c r="I3" s="370"/>
      <c r="J3" s="370"/>
      <c r="K3" s="371"/>
    </row>
    <row r="4" spans="2:11" x14ac:dyDescent="0.2">
      <c r="B4" s="369"/>
      <c r="C4" s="370"/>
      <c r="D4" s="370"/>
      <c r="E4" s="370"/>
      <c r="F4" s="370"/>
      <c r="G4" s="370"/>
      <c r="H4" s="370"/>
      <c r="I4" s="370"/>
      <c r="J4" s="370"/>
      <c r="K4" s="371"/>
    </row>
    <row r="5" spans="2:11" x14ac:dyDescent="0.2">
      <c r="B5" s="369"/>
      <c r="C5" s="370"/>
      <c r="D5" s="370"/>
      <c r="E5" s="370"/>
      <c r="F5" s="370"/>
      <c r="G5" s="370"/>
      <c r="H5" s="370"/>
      <c r="I5" s="370"/>
      <c r="J5" s="370"/>
      <c r="K5" s="371"/>
    </row>
    <row r="6" spans="2:11" x14ac:dyDescent="0.2">
      <c r="B6" s="369"/>
      <c r="C6" s="370"/>
      <c r="D6" s="370"/>
      <c r="E6" s="370"/>
      <c r="F6" s="370"/>
      <c r="G6" s="370"/>
      <c r="H6" s="370"/>
      <c r="I6" s="370"/>
      <c r="J6" s="370"/>
      <c r="K6" s="371"/>
    </row>
    <row r="7" spans="2:11" x14ac:dyDescent="0.2">
      <c r="B7" s="369"/>
      <c r="C7" s="370"/>
      <c r="D7" s="370"/>
      <c r="E7" s="370"/>
      <c r="F7" s="370"/>
      <c r="G7" s="370"/>
      <c r="H7" s="370"/>
      <c r="I7" s="370"/>
      <c r="J7" s="370"/>
      <c r="K7" s="371"/>
    </row>
    <row r="8" spans="2:11" x14ac:dyDescent="0.2">
      <c r="B8" s="369"/>
      <c r="C8" s="370"/>
      <c r="D8" s="370"/>
      <c r="E8" s="370"/>
      <c r="F8" s="370"/>
      <c r="G8" s="370"/>
      <c r="H8" s="370"/>
      <c r="I8" s="370"/>
      <c r="J8" s="370"/>
      <c r="K8" s="371"/>
    </row>
    <row r="9" spans="2:11" x14ac:dyDescent="0.2">
      <c r="B9" s="369"/>
      <c r="C9" s="370"/>
      <c r="D9" s="370"/>
      <c r="E9" s="370"/>
      <c r="F9" s="370"/>
      <c r="G9" s="370"/>
      <c r="H9" s="370"/>
      <c r="I9" s="370"/>
      <c r="J9" s="370"/>
      <c r="K9" s="371"/>
    </row>
    <row r="10" spans="2:11" x14ac:dyDescent="0.2">
      <c r="B10" s="369"/>
      <c r="C10" s="370"/>
      <c r="D10" s="370"/>
      <c r="E10" s="370"/>
      <c r="F10" s="370"/>
      <c r="G10" s="370"/>
      <c r="H10" s="370"/>
      <c r="I10" s="370"/>
      <c r="J10" s="370"/>
      <c r="K10" s="371"/>
    </row>
    <row r="11" spans="2:11" x14ac:dyDescent="0.2">
      <c r="B11" s="369"/>
      <c r="C11" s="370"/>
      <c r="D11" s="370"/>
      <c r="E11" s="370"/>
      <c r="F11" s="370"/>
      <c r="G11" s="370"/>
      <c r="H11" s="370"/>
      <c r="I11" s="370"/>
      <c r="J11" s="370"/>
      <c r="K11" s="371"/>
    </row>
    <row r="12" spans="2:11" x14ac:dyDescent="0.2">
      <c r="B12" s="369"/>
      <c r="C12" s="370"/>
      <c r="D12" s="370"/>
      <c r="E12" s="370"/>
      <c r="F12" s="370"/>
      <c r="G12" s="370"/>
      <c r="H12" s="370"/>
      <c r="I12" s="370"/>
      <c r="J12" s="370"/>
      <c r="K12" s="371"/>
    </row>
    <row r="13" spans="2:11" x14ac:dyDescent="0.2">
      <c r="B13" s="369"/>
      <c r="C13" s="370"/>
      <c r="D13" s="370"/>
      <c r="E13" s="370"/>
      <c r="F13" s="370"/>
      <c r="G13" s="370"/>
      <c r="H13" s="370"/>
      <c r="I13" s="370"/>
      <c r="J13" s="370"/>
      <c r="K13" s="371"/>
    </row>
    <row r="14" spans="2:11" x14ac:dyDescent="0.2">
      <c r="B14" s="369"/>
      <c r="C14" s="370"/>
      <c r="D14" s="370"/>
      <c r="E14" s="370"/>
      <c r="F14" s="370"/>
      <c r="G14" s="370"/>
      <c r="H14" s="370"/>
      <c r="I14" s="370"/>
      <c r="J14" s="370"/>
      <c r="K14" s="371"/>
    </row>
    <row r="15" spans="2:11" x14ac:dyDescent="0.2">
      <c r="B15" s="369"/>
      <c r="C15" s="370"/>
      <c r="D15" s="370"/>
      <c r="E15" s="370"/>
      <c r="F15" s="370"/>
      <c r="G15" s="370"/>
      <c r="H15" s="370"/>
      <c r="I15" s="370"/>
      <c r="J15" s="370"/>
      <c r="K15" s="371"/>
    </row>
    <row r="16" spans="2:11" x14ac:dyDescent="0.2">
      <c r="B16" s="369"/>
      <c r="C16" s="370"/>
      <c r="D16" s="370"/>
      <c r="E16" s="370"/>
      <c r="F16" s="370"/>
      <c r="G16" s="370"/>
      <c r="H16" s="370"/>
      <c r="I16" s="370"/>
      <c r="J16" s="370"/>
      <c r="K16" s="371"/>
    </row>
    <row r="17" spans="2:11" x14ac:dyDescent="0.2">
      <c r="B17" s="366" t="s">
        <v>148</v>
      </c>
      <c r="C17" s="367"/>
      <c r="D17" s="367"/>
      <c r="E17" s="367"/>
      <c r="F17" s="367"/>
      <c r="G17" s="367"/>
      <c r="H17" s="367"/>
      <c r="I17" s="367"/>
      <c r="J17" s="367"/>
      <c r="K17" s="368"/>
    </row>
    <row r="18" spans="2:11" ht="15.75" x14ac:dyDescent="0.25">
      <c r="B18" s="363" t="s">
        <v>143</v>
      </c>
      <c r="C18" s="364"/>
      <c r="D18" s="364"/>
      <c r="E18" s="364"/>
      <c r="F18" s="364"/>
      <c r="G18" s="364"/>
      <c r="H18" s="364"/>
      <c r="I18" s="364"/>
      <c r="J18" s="364"/>
      <c r="K18" s="365"/>
    </row>
    <row r="19" spans="2:11" ht="15.75" customHeight="1" x14ac:dyDescent="0.2">
      <c r="B19" s="369" t="s">
        <v>159</v>
      </c>
      <c r="C19" s="370"/>
      <c r="D19" s="370"/>
      <c r="E19" s="370"/>
      <c r="F19" s="370"/>
      <c r="G19" s="370"/>
      <c r="H19" s="370"/>
      <c r="I19" s="370"/>
      <c r="J19" s="370"/>
      <c r="K19" s="371"/>
    </row>
    <row r="20" spans="2:11" ht="15.75" customHeight="1" x14ac:dyDescent="0.2">
      <c r="B20" s="369"/>
      <c r="C20" s="370"/>
      <c r="D20" s="370"/>
      <c r="E20" s="370"/>
      <c r="F20" s="370"/>
      <c r="G20" s="370"/>
      <c r="H20" s="370"/>
      <c r="I20" s="370"/>
      <c r="J20" s="370"/>
      <c r="K20" s="371"/>
    </row>
    <row r="21" spans="2:11" ht="15.75" customHeight="1" x14ac:dyDescent="0.2">
      <c r="B21" s="369"/>
      <c r="C21" s="370"/>
      <c r="D21" s="370"/>
      <c r="E21" s="370"/>
      <c r="F21" s="370"/>
      <c r="G21" s="370"/>
      <c r="H21" s="370"/>
      <c r="I21" s="370"/>
      <c r="J21" s="370"/>
      <c r="K21" s="371"/>
    </row>
    <row r="22" spans="2:11" ht="15.75" customHeight="1" x14ac:dyDescent="0.2">
      <c r="B22" s="369"/>
      <c r="C22" s="370"/>
      <c r="D22" s="370"/>
      <c r="E22" s="370"/>
      <c r="F22" s="370"/>
      <c r="G22" s="370"/>
      <c r="H22" s="370"/>
      <c r="I22" s="370"/>
      <c r="J22" s="370"/>
      <c r="K22" s="371"/>
    </row>
    <row r="23" spans="2:11" ht="15" x14ac:dyDescent="0.2">
      <c r="B23" s="359" t="s">
        <v>145</v>
      </c>
      <c r="C23" s="359"/>
      <c r="D23" s="359"/>
      <c r="E23" s="359"/>
      <c r="F23" s="356">
        <f>'PCSRF Funding '!L118</f>
        <v>142872.5</v>
      </c>
      <c r="G23" s="352"/>
      <c r="H23" s="352"/>
      <c r="I23" s="352"/>
      <c r="J23" s="352"/>
      <c r="K23" s="353"/>
    </row>
    <row r="24" spans="2:11" ht="15" x14ac:dyDescent="0.2">
      <c r="B24" s="359" t="s">
        <v>146</v>
      </c>
      <c r="C24" s="359"/>
      <c r="D24" s="359"/>
      <c r="E24" s="359"/>
      <c r="F24" s="356">
        <f>'Non-Federal Cash Match'!L107</f>
        <v>89500</v>
      </c>
      <c r="G24" s="352"/>
      <c r="H24" s="352"/>
      <c r="I24" s="352"/>
      <c r="J24" s="352"/>
      <c r="K24" s="353"/>
    </row>
    <row r="25" spans="2:11" ht="15" x14ac:dyDescent="0.2">
      <c r="B25" s="359" t="s">
        <v>144</v>
      </c>
      <c r="C25" s="359"/>
      <c r="D25" s="359"/>
      <c r="E25" s="359"/>
      <c r="F25" s="356">
        <f>'In-kind Match'!L106</f>
        <v>1476</v>
      </c>
      <c r="G25" s="352"/>
      <c r="H25" s="352"/>
      <c r="I25" s="352"/>
      <c r="J25" s="352"/>
      <c r="K25" s="353"/>
    </row>
    <row r="26" spans="2:11" ht="15" x14ac:dyDescent="0.2">
      <c r="B26" s="359" t="s">
        <v>151</v>
      </c>
      <c r="C26" s="359"/>
      <c r="D26" s="359"/>
      <c r="E26" s="359"/>
      <c r="F26" s="356">
        <f>'Non-match Federal Funds'!L107</f>
        <v>118059</v>
      </c>
      <c r="G26" s="352"/>
      <c r="H26" s="352"/>
      <c r="I26" s="352"/>
      <c r="J26" s="352"/>
      <c r="K26" s="353"/>
    </row>
    <row r="27" spans="2:11" ht="15.75" x14ac:dyDescent="0.25">
      <c r="B27" s="358" t="s">
        <v>147</v>
      </c>
      <c r="C27" s="358"/>
      <c r="D27" s="358"/>
      <c r="E27" s="358"/>
      <c r="F27" s="357">
        <f>SUM(F23:F26)</f>
        <v>351907.5</v>
      </c>
      <c r="G27" s="354"/>
      <c r="H27" s="354"/>
      <c r="I27" s="354"/>
      <c r="J27" s="354"/>
      <c r="K27" s="355"/>
    </row>
  </sheetData>
  <sheetProtection algorithmName="SHA-512" hashValue="fb6hcnWmuhW7/fcTKPPbNg8LZSqJf++7PnWnt46jj0KbZchIvc77YrTYx3Nofu4vAIrEbGARR05xC189VQRnBA==" saltValue="EAQ8lXOHtIRf7KnJ43V2lw==" spinCount="100000" sheet="1" objects="1" scenarios="1"/>
  <mergeCells count="9">
    <mergeCell ref="B24:E24"/>
    <mergeCell ref="B25:E25"/>
    <mergeCell ref="B26:E26"/>
    <mergeCell ref="B2:K2"/>
    <mergeCell ref="B18:K18"/>
    <mergeCell ref="B23:E23"/>
    <mergeCell ref="B17:K17"/>
    <mergeCell ref="B19:K22"/>
    <mergeCell ref="B3:K16"/>
  </mergeCells>
  <hyperlinks>
    <hyperlink ref="B17" location="'PCSRF Funding '!A1" display="Click here to get started!" xr:uid="{00000000-0004-0000-0000-000000000000}"/>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pageSetUpPr fitToPage="1"/>
  </sheetPr>
  <dimension ref="A1:V119"/>
  <sheetViews>
    <sheetView zoomScaleNormal="100" workbookViewId="0">
      <pane ySplit="7" topLeftCell="A92" activePane="bottomLeft" state="frozen"/>
      <selection pane="bottomLeft" activeCell="S105" sqref="S105"/>
    </sheetView>
  </sheetViews>
  <sheetFormatPr defaultRowHeight="12.75" x14ac:dyDescent="0.2"/>
  <cols>
    <col min="1" max="1" width="3.5703125" customWidth="1"/>
    <col min="2" max="2" width="2.140625" customWidth="1"/>
    <col min="3" max="3" width="33.140625" customWidth="1"/>
    <col min="4" max="4" width="6" bestFit="1" customWidth="1"/>
    <col min="5" max="5" width="7.5703125" customWidth="1"/>
    <col min="6" max="6" width="6" customWidth="1"/>
    <col min="7" max="7" width="8.28515625" customWidth="1"/>
    <col min="8" max="8" width="2.85546875" customWidth="1"/>
    <col min="9" max="9" width="11.85546875" customWidth="1"/>
    <col min="10" max="10" width="5.5703125" customWidth="1"/>
    <col min="11" max="11" width="11.85546875" style="96" customWidth="1"/>
    <col min="12" max="12" width="14.7109375" customWidth="1"/>
    <col min="13" max="13" width="1.28515625" style="23" hidden="1" customWidth="1"/>
    <col min="14" max="14" width="17.28515625" customWidth="1"/>
    <col min="15" max="15" width="11.28515625" customWidth="1"/>
    <col min="16" max="16" width="10.42578125" bestFit="1" customWidth="1"/>
    <col min="18" max="18" width="13" customWidth="1"/>
  </cols>
  <sheetData>
    <row r="1" spans="1:18" ht="25.15" customHeight="1" x14ac:dyDescent="0.25">
      <c r="A1" s="372" t="s">
        <v>145</v>
      </c>
      <c r="B1" s="373"/>
      <c r="C1" s="373"/>
      <c r="D1" s="373"/>
      <c r="E1" s="373"/>
      <c r="F1" s="373"/>
      <c r="G1" s="373"/>
      <c r="H1" s="373"/>
      <c r="I1" s="373"/>
      <c r="J1" s="373"/>
      <c r="K1" s="373"/>
      <c r="L1" s="373"/>
      <c r="M1" s="297"/>
      <c r="N1" s="374" t="s">
        <v>157</v>
      </c>
      <c r="O1" s="375"/>
      <c r="P1" s="375"/>
      <c r="Q1" s="375"/>
      <c r="R1" s="375"/>
    </row>
    <row r="2" spans="1:18" x14ac:dyDescent="0.2">
      <c r="A2" s="446" t="s">
        <v>156</v>
      </c>
      <c r="B2" s="447"/>
      <c r="C2" s="447"/>
      <c r="D2" s="447"/>
      <c r="E2" s="447"/>
      <c r="F2" s="447"/>
      <c r="G2" s="447"/>
      <c r="H2" s="447"/>
      <c r="I2" s="447"/>
      <c r="J2" s="447"/>
      <c r="K2" s="447"/>
      <c r="L2" s="447"/>
      <c r="M2" s="297"/>
      <c r="N2" s="452" t="s">
        <v>60</v>
      </c>
      <c r="O2" s="453"/>
      <c r="P2" s="453"/>
      <c r="Q2" s="453"/>
      <c r="R2" s="453"/>
    </row>
    <row r="3" spans="1:18" x14ac:dyDescent="0.2">
      <c r="A3" s="446" t="s">
        <v>54</v>
      </c>
      <c r="B3" s="446"/>
      <c r="C3" s="446"/>
      <c r="D3" s="446"/>
      <c r="E3" s="446"/>
      <c r="F3" s="446"/>
      <c r="G3" s="446"/>
      <c r="H3" s="446"/>
      <c r="I3" s="446"/>
      <c r="J3" s="446"/>
      <c r="K3" s="446"/>
      <c r="L3" s="446"/>
      <c r="M3" s="297"/>
      <c r="N3" s="454"/>
      <c r="O3" s="455"/>
      <c r="P3" s="455"/>
      <c r="Q3" s="455"/>
      <c r="R3" s="455"/>
    </row>
    <row r="4" spans="1:18" x14ac:dyDescent="0.2">
      <c r="A4" s="446" t="s">
        <v>55</v>
      </c>
      <c r="B4" s="447"/>
      <c r="C4" s="447"/>
      <c r="D4" s="447"/>
      <c r="E4" s="447"/>
      <c r="F4" s="447"/>
      <c r="G4" s="447"/>
      <c r="H4" s="447"/>
      <c r="I4" s="447"/>
      <c r="J4" s="447"/>
      <c r="K4" s="447"/>
      <c r="L4" s="447"/>
      <c r="M4" s="297"/>
      <c r="N4" s="456"/>
      <c r="O4" s="455"/>
      <c r="P4" s="455"/>
      <c r="Q4" s="455"/>
      <c r="R4" s="455"/>
    </row>
    <row r="5" spans="1:18" x14ac:dyDescent="0.2">
      <c r="A5" s="376" t="s">
        <v>165</v>
      </c>
      <c r="B5" s="377"/>
      <c r="C5" s="377"/>
      <c r="D5" s="377"/>
      <c r="E5" s="377"/>
      <c r="F5" s="377"/>
      <c r="G5" s="377"/>
      <c r="H5" s="377"/>
      <c r="I5" s="377"/>
      <c r="J5" s="377"/>
      <c r="K5" s="377"/>
      <c r="L5" s="377"/>
      <c r="M5" s="297"/>
      <c r="N5" s="457"/>
      <c r="O5" s="457"/>
      <c r="P5" s="457"/>
      <c r="Q5" s="457"/>
      <c r="R5" s="457"/>
    </row>
    <row r="7" spans="1:18" ht="21" customHeight="1" x14ac:dyDescent="0.2">
      <c r="B7" s="1"/>
      <c r="C7" s="1"/>
      <c r="D7" s="70" t="s">
        <v>16</v>
      </c>
      <c r="E7" s="108" t="s">
        <v>53</v>
      </c>
      <c r="F7" s="70" t="s">
        <v>15</v>
      </c>
      <c r="G7" s="109" t="s">
        <v>53</v>
      </c>
      <c r="H7" s="105"/>
      <c r="I7" s="105" t="s">
        <v>79</v>
      </c>
      <c r="J7" s="127" t="s">
        <v>53</v>
      </c>
      <c r="K7" s="90" t="s">
        <v>0</v>
      </c>
      <c r="L7" s="37"/>
      <c r="M7" s="298"/>
      <c r="N7" s="396" t="s">
        <v>35</v>
      </c>
      <c r="O7" s="396"/>
      <c r="P7" s="396"/>
      <c r="Q7" s="396"/>
      <c r="R7" s="396"/>
    </row>
    <row r="8" spans="1:18" x14ac:dyDescent="0.2">
      <c r="A8" s="22">
        <v>1</v>
      </c>
      <c r="B8" s="10" t="s">
        <v>3</v>
      </c>
      <c r="C8" s="11"/>
      <c r="D8" s="11"/>
      <c r="E8" s="11"/>
      <c r="F8" s="12"/>
      <c r="G8" s="11"/>
      <c r="H8" s="11"/>
      <c r="I8" s="11"/>
      <c r="J8" s="11"/>
      <c r="K8" s="91"/>
      <c r="L8" s="13">
        <f>ROUND(K12,0)</f>
        <v>1678</v>
      </c>
      <c r="M8" s="299"/>
      <c r="N8" s="397"/>
      <c r="O8" s="397"/>
      <c r="P8" s="397"/>
      <c r="Q8" s="397"/>
      <c r="R8" s="397"/>
    </row>
    <row r="9" spans="1:18" x14ac:dyDescent="0.2">
      <c r="A9" s="104"/>
      <c r="C9" s="448" t="s">
        <v>160</v>
      </c>
      <c r="D9" s="106"/>
      <c r="E9" s="71"/>
      <c r="F9" s="137">
        <v>45</v>
      </c>
      <c r="G9" s="88" t="s">
        <v>62</v>
      </c>
      <c r="H9" t="s">
        <v>1</v>
      </c>
      <c r="I9" s="131">
        <v>23.52</v>
      </c>
      <c r="J9" s="88" t="s">
        <v>63</v>
      </c>
      <c r="K9" s="125">
        <f>IF(D9="",F9*I9,D9*F9*I9)</f>
        <v>1058.4000000000001</v>
      </c>
      <c r="L9" s="7"/>
      <c r="M9" s="49"/>
      <c r="O9" s="2"/>
    </row>
    <row r="10" spans="1:18" x14ac:dyDescent="0.2">
      <c r="A10" s="104"/>
      <c r="C10" s="448" t="s">
        <v>161</v>
      </c>
      <c r="D10" s="106"/>
      <c r="E10" s="71"/>
      <c r="F10" s="137">
        <v>8</v>
      </c>
      <c r="G10" s="88" t="s">
        <v>62</v>
      </c>
      <c r="H10" t="s">
        <v>1</v>
      </c>
      <c r="I10" s="131">
        <v>15</v>
      </c>
      <c r="J10" s="88" t="s">
        <v>63</v>
      </c>
      <c r="K10" s="125">
        <f t="shared" ref="K10:K11" si="0">IF(D10="",F10*I10,D10*F10*I10)</f>
        <v>120</v>
      </c>
      <c r="L10" s="7"/>
      <c r="M10" s="49"/>
      <c r="O10" s="2"/>
    </row>
    <row r="11" spans="1:18" x14ac:dyDescent="0.2">
      <c r="A11" s="104"/>
      <c r="C11" s="448" t="s">
        <v>118</v>
      </c>
      <c r="D11" s="106">
        <v>2</v>
      </c>
      <c r="E11" s="89" t="s">
        <v>82</v>
      </c>
      <c r="F11" s="134">
        <v>25</v>
      </c>
      <c r="G11" s="88" t="s">
        <v>62</v>
      </c>
      <c r="H11" s="124" t="s">
        <v>1</v>
      </c>
      <c r="I11" s="132">
        <v>10</v>
      </c>
      <c r="J11" s="88" t="s">
        <v>63</v>
      </c>
      <c r="K11" s="125">
        <f t="shared" si="0"/>
        <v>500</v>
      </c>
      <c r="L11" s="7"/>
      <c r="M11" s="49"/>
    </row>
    <row r="12" spans="1:18" x14ac:dyDescent="0.2">
      <c r="A12" s="104"/>
      <c r="F12" s="5"/>
      <c r="G12" s="8" t="s">
        <v>6</v>
      </c>
      <c r="H12" s="8"/>
      <c r="I12" s="6"/>
      <c r="J12" s="3"/>
      <c r="K12" s="93">
        <f>SUM(K9:K11)</f>
        <v>1678.4</v>
      </c>
      <c r="L12" s="4"/>
      <c r="M12" s="300"/>
      <c r="P12" s="2"/>
    </row>
    <row r="13" spans="1:18" ht="7.15" customHeight="1" x14ac:dyDescent="0.2">
      <c r="A13" s="104"/>
      <c r="F13" s="5"/>
      <c r="G13" s="8"/>
      <c r="H13" s="8"/>
      <c r="I13" s="6"/>
      <c r="J13" s="3"/>
      <c r="K13" s="93"/>
      <c r="L13" s="4"/>
      <c r="M13" s="300"/>
      <c r="P13" s="2"/>
    </row>
    <row r="14" spans="1:18" ht="14.45" customHeight="1" x14ac:dyDescent="0.2">
      <c r="A14" s="48">
        <v>2</v>
      </c>
      <c r="B14" s="46" t="s">
        <v>21</v>
      </c>
      <c r="C14" s="47"/>
      <c r="D14" s="40"/>
      <c r="E14" s="40"/>
      <c r="F14" s="41"/>
      <c r="G14" s="42"/>
      <c r="H14" s="42"/>
      <c r="I14" s="43"/>
      <c r="J14" s="44"/>
      <c r="K14" s="94"/>
      <c r="L14" s="69">
        <f>ROUND(K18,0)</f>
        <v>599</v>
      </c>
      <c r="M14" s="301"/>
      <c r="P14" s="2"/>
    </row>
    <row r="15" spans="1:18" x14ac:dyDescent="0.2">
      <c r="A15" s="104"/>
      <c r="C15" s="76" t="s">
        <v>8</v>
      </c>
      <c r="D15" s="145"/>
      <c r="E15" s="76"/>
      <c r="F15" s="138"/>
      <c r="G15" s="451" t="s">
        <v>71</v>
      </c>
      <c r="H15" t="s">
        <v>1</v>
      </c>
      <c r="I15" s="73">
        <v>0.35099999999999998</v>
      </c>
      <c r="J15" s="150" t="s">
        <v>80</v>
      </c>
      <c r="K15" s="125">
        <f>(K9+K10)*I15</f>
        <v>413.61840000000001</v>
      </c>
      <c r="L15" s="20"/>
      <c r="M15" s="302"/>
      <c r="N15" s="393" t="s">
        <v>18</v>
      </c>
      <c r="O15" s="398"/>
      <c r="P15" s="398"/>
      <c r="Q15" s="398"/>
      <c r="R15" s="398"/>
    </row>
    <row r="16" spans="1:18" x14ac:dyDescent="0.2">
      <c r="A16" s="104"/>
      <c r="C16" s="76"/>
      <c r="D16" s="145"/>
      <c r="E16" s="76"/>
      <c r="F16" s="138"/>
      <c r="G16" s="451" t="s">
        <v>73</v>
      </c>
      <c r="H16" s="124" t="s">
        <v>1</v>
      </c>
      <c r="I16" s="74">
        <v>0.37</v>
      </c>
      <c r="J16" s="150" t="s">
        <v>80</v>
      </c>
      <c r="K16" s="125">
        <f>K11*I16</f>
        <v>185</v>
      </c>
      <c r="L16" s="20"/>
      <c r="M16" s="302"/>
      <c r="N16" s="394"/>
      <c r="O16" s="399"/>
      <c r="P16" s="399"/>
      <c r="Q16" s="399"/>
      <c r="R16" s="399"/>
    </row>
    <row r="17" spans="1:18" ht="13.15" customHeight="1" x14ac:dyDescent="0.2">
      <c r="A17" s="104"/>
      <c r="C17" s="72"/>
      <c r="D17" s="146"/>
      <c r="E17" s="72"/>
      <c r="F17" s="133"/>
      <c r="G17" s="72"/>
      <c r="H17" t="s">
        <v>1</v>
      </c>
      <c r="I17" s="72"/>
      <c r="J17" s="150" t="s">
        <v>80</v>
      </c>
      <c r="K17" s="125"/>
      <c r="L17" s="21"/>
      <c r="M17" s="303"/>
      <c r="N17" s="400"/>
      <c r="O17" s="400"/>
      <c r="P17" s="400"/>
      <c r="Q17" s="400"/>
      <c r="R17" s="400"/>
    </row>
    <row r="18" spans="1:18" x14ac:dyDescent="0.2">
      <c r="A18" s="104"/>
      <c r="C18" s="104"/>
      <c r="D18" s="104"/>
      <c r="E18" s="104"/>
      <c r="G18" s="8" t="s">
        <v>7</v>
      </c>
      <c r="H18" s="3"/>
      <c r="I18" s="17"/>
      <c r="J18" s="3"/>
      <c r="K18" s="95">
        <f>SUM(K15:K17)</f>
        <v>598.61840000000007</v>
      </c>
      <c r="L18" s="14"/>
      <c r="M18" s="304"/>
    </row>
    <row r="19" spans="1:18" x14ac:dyDescent="0.2">
      <c r="A19" s="104"/>
      <c r="L19" s="2"/>
      <c r="M19" s="305"/>
    </row>
    <row r="20" spans="1:18" x14ac:dyDescent="0.2">
      <c r="A20" s="22">
        <v>3</v>
      </c>
      <c r="B20" s="10" t="s">
        <v>5</v>
      </c>
      <c r="C20" s="11"/>
      <c r="D20" s="11"/>
      <c r="E20" s="11"/>
      <c r="F20" s="11"/>
      <c r="G20" s="11"/>
      <c r="H20" s="11"/>
      <c r="I20" s="11"/>
      <c r="J20" s="11"/>
      <c r="K20" s="97"/>
      <c r="L20" s="13">
        <f>ROUND(K21+K22+K23+K24,0)</f>
        <v>423</v>
      </c>
      <c r="M20" s="299"/>
    </row>
    <row r="21" spans="1:18" x14ac:dyDescent="0.2">
      <c r="A21" s="104"/>
      <c r="C21" s="449" t="s">
        <v>119</v>
      </c>
      <c r="D21" s="107">
        <v>7</v>
      </c>
      <c r="E21" s="75" t="s">
        <v>37</v>
      </c>
      <c r="F21" s="135">
        <v>113</v>
      </c>
      <c r="G21" s="75" t="s">
        <v>38</v>
      </c>
      <c r="H21" t="s">
        <v>1</v>
      </c>
      <c r="I21" s="313">
        <v>0.53500000000000003</v>
      </c>
      <c r="J21" s="72" t="s">
        <v>2</v>
      </c>
      <c r="K21" s="125">
        <f>IF(D21="",F21*I21,D21*F21*I21)</f>
        <v>423.185</v>
      </c>
      <c r="L21" s="7"/>
      <c r="M21" s="49"/>
      <c r="N21" s="401" t="s">
        <v>57</v>
      </c>
      <c r="O21" s="401"/>
      <c r="P21" s="401"/>
      <c r="Q21" s="401"/>
      <c r="R21" s="401"/>
    </row>
    <row r="22" spans="1:18" x14ac:dyDescent="0.2">
      <c r="A22" s="104"/>
      <c r="C22" s="72"/>
      <c r="D22" s="107"/>
      <c r="E22" s="72"/>
      <c r="F22" s="134"/>
      <c r="G22" s="72"/>
      <c r="H22" t="s">
        <v>1</v>
      </c>
      <c r="I22" s="128"/>
      <c r="J22" s="150" t="s">
        <v>80</v>
      </c>
      <c r="K22" s="125">
        <f t="shared" ref="K22:K25" si="1">IF(D22="",F22*I22,D22*F22*I22)</f>
        <v>0</v>
      </c>
      <c r="L22" s="7"/>
      <c r="M22" s="49"/>
      <c r="N22" s="402" t="s">
        <v>56</v>
      </c>
      <c r="O22" s="402"/>
      <c r="P22" s="402"/>
      <c r="Q22" s="402"/>
      <c r="R22" s="402"/>
    </row>
    <row r="23" spans="1:18" x14ac:dyDescent="0.2">
      <c r="C23" s="72"/>
      <c r="D23" s="107"/>
      <c r="E23" s="72"/>
      <c r="F23" s="135"/>
      <c r="G23" s="72"/>
      <c r="H23" t="s">
        <v>1</v>
      </c>
      <c r="I23" s="128"/>
      <c r="J23" s="150" t="s">
        <v>80</v>
      </c>
      <c r="K23" s="125">
        <f t="shared" si="1"/>
        <v>0</v>
      </c>
      <c r="L23" s="7"/>
      <c r="M23" s="49"/>
    </row>
    <row r="24" spans="1:18" x14ac:dyDescent="0.2">
      <c r="C24" s="72"/>
      <c r="D24" s="107"/>
      <c r="E24" s="72"/>
      <c r="F24" s="135"/>
      <c r="G24" s="72"/>
      <c r="H24" t="s">
        <v>1</v>
      </c>
      <c r="I24" s="128"/>
      <c r="J24" s="150" t="s">
        <v>80</v>
      </c>
      <c r="K24" s="125">
        <f t="shared" si="1"/>
        <v>0</v>
      </c>
      <c r="L24" s="7"/>
      <c r="M24" s="49"/>
      <c r="N24" s="112" t="s">
        <v>58</v>
      </c>
      <c r="O24" s="68"/>
      <c r="P24" s="68"/>
      <c r="Q24" s="68"/>
      <c r="R24" s="68"/>
    </row>
    <row r="25" spans="1:18" x14ac:dyDescent="0.2">
      <c r="C25" s="72"/>
      <c r="D25" s="107"/>
      <c r="E25" s="72"/>
      <c r="F25" s="135"/>
      <c r="G25" s="72"/>
      <c r="I25" s="128"/>
      <c r="J25" s="88" t="s">
        <v>81</v>
      </c>
      <c r="K25" s="125">
        <f t="shared" si="1"/>
        <v>0</v>
      </c>
      <c r="L25" s="7"/>
      <c r="M25" s="49"/>
      <c r="N25" s="110" t="s">
        <v>64</v>
      </c>
      <c r="O25" s="68"/>
      <c r="P25" s="111"/>
      <c r="Q25" s="111"/>
      <c r="R25" s="68"/>
    </row>
    <row r="26" spans="1:18" x14ac:dyDescent="0.2">
      <c r="A26" s="22">
        <v>4</v>
      </c>
      <c r="B26" s="10" t="s">
        <v>149</v>
      </c>
      <c r="C26" s="10"/>
      <c r="D26" s="10"/>
      <c r="E26" s="10"/>
      <c r="F26" s="10"/>
      <c r="G26" s="10"/>
      <c r="H26" s="10"/>
      <c r="I26" s="10"/>
      <c r="J26" s="10"/>
      <c r="K26" s="91"/>
      <c r="L26" s="13">
        <f>ROUND(K32+K39,0)</f>
        <v>2380</v>
      </c>
      <c r="M26" s="299"/>
    </row>
    <row r="27" spans="1:18" x14ac:dyDescent="0.2">
      <c r="B27" s="3" t="s">
        <v>13</v>
      </c>
      <c r="C27" s="23"/>
      <c r="D27" s="118"/>
      <c r="E27" s="118"/>
      <c r="F27" s="118"/>
      <c r="G27" s="118"/>
      <c r="H27" s="23"/>
      <c r="I27" s="33"/>
      <c r="J27" s="23"/>
      <c r="L27" s="2"/>
      <c r="M27" s="305"/>
    </row>
    <row r="28" spans="1:18" x14ac:dyDescent="0.2">
      <c r="B28" s="3"/>
      <c r="C28" s="449" t="s">
        <v>120</v>
      </c>
      <c r="D28" s="107"/>
      <c r="E28" s="72"/>
      <c r="F28" s="135">
        <v>2</v>
      </c>
      <c r="G28" s="72"/>
      <c r="H28" t="s">
        <v>1</v>
      </c>
      <c r="I28" s="128">
        <v>500</v>
      </c>
      <c r="J28" s="150" t="s">
        <v>80</v>
      </c>
      <c r="K28" s="125">
        <f>IF(D28="",F28*I28,D28*F28*I28)</f>
        <v>1000</v>
      </c>
      <c r="L28" s="7"/>
      <c r="M28" s="49"/>
    </row>
    <row r="29" spans="1:18" x14ac:dyDescent="0.2">
      <c r="C29" s="449" t="s">
        <v>121</v>
      </c>
      <c r="D29" s="106"/>
      <c r="E29" s="71"/>
      <c r="F29" s="134">
        <v>1</v>
      </c>
      <c r="G29" s="72"/>
      <c r="H29" t="s">
        <v>1</v>
      </c>
      <c r="I29" s="128">
        <v>250</v>
      </c>
      <c r="J29" s="150" t="s">
        <v>80</v>
      </c>
      <c r="K29" s="125">
        <f t="shared" ref="K29:K31" si="2">IF(D29="",F29*I29,D29*F29*I29)</f>
        <v>250</v>
      </c>
      <c r="L29" s="7"/>
      <c r="M29" s="49"/>
    </row>
    <row r="30" spans="1:18" x14ac:dyDescent="0.2">
      <c r="C30" s="72"/>
      <c r="D30" s="106"/>
      <c r="E30" s="71"/>
      <c r="F30" s="134"/>
      <c r="G30" s="72"/>
      <c r="H30" t="s">
        <v>1</v>
      </c>
      <c r="I30" s="128"/>
      <c r="J30" s="150" t="s">
        <v>80</v>
      </c>
      <c r="K30" s="125">
        <f t="shared" si="2"/>
        <v>0</v>
      </c>
      <c r="L30" s="7"/>
      <c r="M30" s="49"/>
    </row>
    <row r="31" spans="1:18" x14ac:dyDescent="0.2">
      <c r="C31" s="71"/>
      <c r="D31" s="106"/>
      <c r="E31" s="71"/>
      <c r="F31" s="134"/>
      <c r="G31" s="72"/>
      <c r="H31" t="s">
        <v>1</v>
      </c>
      <c r="I31" s="128"/>
      <c r="J31" s="150" t="s">
        <v>80</v>
      </c>
      <c r="K31" s="125">
        <f t="shared" si="2"/>
        <v>0</v>
      </c>
      <c r="L31" s="7"/>
      <c r="M31" s="49"/>
    </row>
    <row r="32" spans="1:18" x14ac:dyDescent="0.2">
      <c r="F32" s="3"/>
      <c r="G32" s="8" t="s">
        <v>9</v>
      </c>
      <c r="H32" s="8"/>
      <c r="I32" s="35"/>
      <c r="J32" s="3"/>
      <c r="K32" s="126">
        <f>SUM(K28:K31)</f>
        <v>1250</v>
      </c>
      <c r="L32" s="14"/>
      <c r="M32" s="304"/>
    </row>
    <row r="33" spans="1:18" x14ac:dyDescent="0.2">
      <c r="I33" s="34"/>
      <c r="L33" s="2"/>
      <c r="M33" s="305"/>
    </row>
    <row r="34" spans="1:18" x14ac:dyDescent="0.2">
      <c r="B34" s="3" t="s">
        <v>14</v>
      </c>
      <c r="I34" s="34"/>
      <c r="L34" s="2"/>
      <c r="M34" s="305"/>
    </row>
    <row r="35" spans="1:18" x14ac:dyDescent="0.2">
      <c r="C35" s="449" t="s">
        <v>122</v>
      </c>
      <c r="D35" s="107"/>
      <c r="E35" s="88"/>
      <c r="F35" s="135">
        <v>500</v>
      </c>
      <c r="G35" s="72"/>
      <c r="H35" t="s">
        <v>1</v>
      </c>
      <c r="I35" s="128">
        <v>2.06</v>
      </c>
      <c r="J35" s="88" t="s">
        <v>74</v>
      </c>
      <c r="K35" s="125">
        <f>IF(D35="",F35*I35,D35*F35*I35)</f>
        <v>1030</v>
      </c>
      <c r="L35" s="7"/>
      <c r="M35" s="49"/>
    </row>
    <row r="36" spans="1:18" x14ac:dyDescent="0.2">
      <c r="C36" s="449" t="s">
        <v>123</v>
      </c>
      <c r="D36" s="107"/>
      <c r="E36" s="72"/>
      <c r="F36" s="135">
        <v>2</v>
      </c>
      <c r="G36" s="72"/>
      <c r="H36" t="s">
        <v>1</v>
      </c>
      <c r="I36" s="128">
        <v>50</v>
      </c>
      <c r="J36" s="148" t="s">
        <v>78</v>
      </c>
      <c r="K36" s="125">
        <f>IF(D36="",F36*I36,D36*F36*I36)</f>
        <v>100</v>
      </c>
      <c r="L36" s="7"/>
      <c r="M36" s="49"/>
    </row>
    <row r="37" spans="1:18" ht="12.75" customHeight="1" x14ac:dyDescent="0.2">
      <c r="C37" s="72"/>
      <c r="D37" s="107"/>
      <c r="E37" s="72"/>
      <c r="F37" s="135"/>
      <c r="G37" s="72"/>
      <c r="H37" t="s">
        <v>1</v>
      </c>
      <c r="I37" s="128"/>
      <c r="J37" s="149" t="s">
        <v>80</v>
      </c>
      <c r="K37" s="125">
        <f>IF(D37="",F37*I37,D37*F37*I37)</f>
        <v>0</v>
      </c>
      <c r="L37" s="7"/>
      <c r="M37" s="49"/>
      <c r="N37" s="403" t="s">
        <v>17</v>
      </c>
      <c r="O37" s="403"/>
      <c r="P37" s="403"/>
      <c r="Q37" s="403"/>
      <c r="R37" s="403"/>
    </row>
    <row r="38" spans="1:18" ht="12.75" customHeight="1" x14ac:dyDescent="0.2">
      <c r="C38" s="72"/>
      <c r="D38" s="107"/>
      <c r="E38" s="72"/>
      <c r="F38" s="135"/>
      <c r="G38" s="72"/>
      <c r="H38" t="s">
        <v>1</v>
      </c>
      <c r="I38" s="128"/>
      <c r="J38" s="150" t="s">
        <v>80</v>
      </c>
      <c r="K38" s="125">
        <f>IF(D38="",F38*I38,D38*F38*I38)</f>
        <v>0</v>
      </c>
      <c r="L38" s="7"/>
      <c r="M38" s="49"/>
      <c r="N38" s="404"/>
      <c r="O38" s="404"/>
      <c r="P38" s="404"/>
      <c r="Q38" s="404"/>
      <c r="R38" s="404"/>
    </row>
    <row r="39" spans="1:18" ht="12.75" customHeight="1" x14ac:dyDescent="0.2">
      <c r="C39" s="8"/>
      <c r="D39" s="8"/>
      <c r="E39" s="8"/>
      <c r="F39" s="15"/>
      <c r="G39" s="8" t="s">
        <v>10</v>
      </c>
      <c r="H39" s="8"/>
      <c r="I39" s="35"/>
      <c r="J39" s="3"/>
      <c r="K39" s="126">
        <f>SUM(K35:K38)</f>
        <v>1130</v>
      </c>
      <c r="L39" s="14"/>
      <c r="M39" s="304"/>
      <c r="N39" s="31"/>
      <c r="O39" s="31"/>
      <c r="P39" s="31"/>
      <c r="Q39" s="31"/>
      <c r="R39" s="31"/>
    </row>
    <row r="40" spans="1:18" ht="12.75" customHeight="1" x14ac:dyDescent="0.2">
      <c r="C40" s="8"/>
      <c r="D40" s="8"/>
      <c r="E40" s="8"/>
      <c r="F40" s="15"/>
      <c r="G40" s="8"/>
      <c r="H40" s="8"/>
      <c r="I40" s="35"/>
      <c r="J40" s="3"/>
      <c r="K40" s="95"/>
      <c r="L40" s="14"/>
      <c r="M40" s="304"/>
      <c r="N40" s="31"/>
      <c r="O40" s="31"/>
      <c r="P40" s="31"/>
      <c r="Q40" s="31"/>
      <c r="R40" s="31"/>
    </row>
    <row r="41" spans="1:18" ht="12.75" customHeight="1" x14ac:dyDescent="0.2">
      <c r="A41" s="22">
        <v>5</v>
      </c>
      <c r="B41" s="10" t="s">
        <v>22</v>
      </c>
      <c r="C41" s="11"/>
      <c r="D41" s="11"/>
      <c r="E41" s="11"/>
      <c r="F41" s="11"/>
      <c r="G41" s="11"/>
      <c r="H41" s="11"/>
      <c r="I41" s="11"/>
      <c r="J41" s="11"/>
      <c r="K41" s="97"/>
      <c r="L41" s="13">
        <f>ROUND(K42+K43+K44+K45,0)</f>
        <v>5040</v>
      </c>
      <c r="M41" s="299"/>
      <c r="N41" s="31"/>
      <c r="O41" s="31"/>
      <c r="P41" s="31"/>
      <c r="Q41" s="31"/>
      <c r="R41" s="31"/>
    </row>
    <row r="42" spans="1:18" ht="12.75" customHeight="1" x14ac:dyDescent="0.2">
      <c r="C42" s="449" t="s">
        <v>124</v>
      </c>
      <c r="D42" s="107">
        <v>12</v>
      </c>
      <c r="E42" s="88" t="s">
        <v>67</v>
      </c>
      <c r="F42" s="134">
        <v>12</v>
      </c>
      <c r="G42" s="88" t="s">
        <v>108</v>
      </c>
      <c r="H42" t="s">
        <v>1</v>
      </c>
      <c r="I42" s="128">
        <v>35</v>
      </c>
      <c r="J42" s="151" t="s">
        <v>85</v>
      </c>
      <c r="K42" s="125">
        <f>IF(D42="",F42*I42,D42*F42*I42)</f>
        <v>5040</v>
      </c>
      <c r="L42" s="7"/>
      <c r="M42" s="49"/>
      <c r="N42" s="31"/>
      <c r="O42" s="31"/>
      <c r="P42" s="31"/>
      <c r="Q42" s="31"/>
      <c r="R42" s="31"/>
    </row>
    <row r="43" spans="1:18" ht="12.75" customHeight="1" x14ac:dyDescent="0.2">
      <c r="C43" s="72"/>
      <c r="D43" s="107"/>
      <c r="E43" s="72"/>
      <c r="F43" s="135"/>
      <c r="G43" s="72"/>
      <c r="H43" t="s">
        <v>1</v>
      </c>
      <c r="I43" s="128"/>
      <c r="J43" s="151" t="s">
        <v>80</v>
      </c>
      <c r="K43" s="125">
        <f>IF(D43="",F43*I43,D43*F43*I43)</f>
        <v>0</v>
      </c>
      <c r="L43" s="7"/>
      <c r="M43" s="49"/>
      <c r="N43" s="31"/>
      <c r="O43" s="31"/>
      <c r="P43" s="31"/>
      <c r="Q43" s="31"/>
      <c r="R43" s="31"/>
    </row>
    <row r="44" spans="1:18" ht="12.75" customHeight="1" x14ac:dyDescent="0.2">
      <c r="C44" s="72"/>
      <c r="D44" s="107"/>
      <c r="E44" s="72"/>
      <c r="F44" s="135"/>
      <c r="G44" s="72"/>
      <c r="H44" t="s">
        <v>1</v>
      </c>
      <c r="I44" s="128"/>
      <c r="J44" s="151" t="s">
        <v>80</v>
      </c>
      <c r="K44" s="125">
        <f>IF(D44="",F44*I44,D44*F44*I44)</f>
        <v>0</v>
      </c>
      <c r="L44" s="7"/>
      <c r="M44" s="49"/>
      <c r="N44" s="31"/>
      <c r="O44" s="31"/>
      <c r="P44" s="31"/>
      <c r="Q44" s="31"/>
      <c r="R44" s="31"/>
    </row>
    <row r="45" spans="1:18" ht="12.75" customHeight="1" x14ac:dyDescent="0.2">
      <c r="C45" s="72"/>
      <c r="D45" s="107"/>
      <c r="E45" s="72"/>
      <c r="F45" s="135"/>
      <c r="G45" s="72"/>
      <c r="H45" t="s">
        <v>1</v>
      </c>
      <c r="I45" s="128"/>
      <c r="J45" s="151" t="s">
        <v>80</v>
      </c>
      <c r="K45" s="125">
        <f>IF(D45="",F45*I45,D45*F45*I45)</f>
        <v>0</v>
      </c>
      <c r="L45" s="7"/>
      <c r="M45" s="49"/>
      <c r="N45" s="31"/>
      <c r="O45" s="31"/>
      <c r="P45" s="31"/>
      <c r="Q45" s="31"/>
      <c r="R45" s="31"/>
    </row>
    <row r="46" spans="1:18" ht="12.75" customHeight="1" x14ac:dyDescent="0.2">
      <c r="C46" s="72"/>
      <c r="D46" s="107"/>
      <c r="E46" s="72"/>
      <c r="F46" s="135"/>
      <c r="G46" s="72"/>
      <c r="I46" s="128"/>
      <c r="J46" s="151" t="s">
        <v>80</v>
      </c>
      <c r="K46" s="125">
        <f>IF(D46="",F46*I46,D46*F46*I46)</f>
        <v>0</v>
      </c>
      <c r="L46" s="7"/>
      <c r="M46" s="49"/>
      <c r="N46" s="31"/>
      <c r="O46" s="31"/>
      <c r="P46" s="31"/>
      <c r="Q46" s="31"/>
      <c r="R46" s="31"/>
    </row>
    <row r="47" spans="1:18" ht="12.75" customHeight="1" x14ac:dyDescent="0.2">
      <c r="C47" s="23"/>
      <c r="D47" s="23"/>
      <c r="E47" s="23"/>
      <c r="F47" s="23"/>
      <c r="G47" s="23"/>
      <c r="H47" s="23"/>
      <c r="I47" s="33"/>
      <c r="J47" s="23"/>
      <c r="K47" s="98"/>
      <c r="L47" s="7"/>
      <c r="M47" s="49"/>
      <c r="N47" s="31"/>
      <c r="O47" s="31"/>
      <c r="P47" s="31"/>
      <c r="Q47" s="31"/>
      <c r="R47" s="31"/>
    </row>
    <row r="48" spans="1:18" ht="12.75" customHeight="1" x14ac:dyDescent="0.2">
      <c r="A48" s="48">
        <v>6</v>
      </c>
      <c r="B48" s="52" t="s">
        <v>23</v>
      </c>
      <c r="C48" s="50"/>
      <c r="D48" s="50"/>
      <c r="E48" s="50"/>
      <c r="F48" s="50"/>
      <c r="G48" s="50"/>
      <c r="H48" s="50"/>
      <c r="I48" s="51"/>
      <c r="J48" s="50"/>
      <c r="K48" s="99"/>
      <c r="L48" s="13">
        <f>ROUND(K49+K50,0)</f>
        <v>28800</v>
      </c>
      <c r="M48" s="299"/>
      <c r="N48" s="31"/>
      <c r="O48" s="31"/>
      <c r="P48" s="31"/>
      <c r="Q48" s="31"/>
      <c r="R48" s="31"/>
    </row>
    <row r="49" spans="1:18" ht="12.75" customHeight="1" x14ac:dyDescent="0.2">
      <c r="C49" s="449" t="s">
        <v>125</v>
      </c>
      <c r="D49" s="107">
        <v>12</v>
      </c>
      <c r="E49" s="88" t="s">
        <v>68</v>
      </c>
      <c r="F49" s="135">
        <v>3</v>
      </c>
      <c r="G49" s="88" t="s">
        <v>108</v>
      </c>
      <c r="H49" t="s">
        <v>1</v>
      </c>
      <c r="I49" s="128">
        <v>800</v>
      </c>
      <c r="J49" s="150" t="s">
        <v>83</v>
      </c>
      <c r="K49" s="125">
        <f>IF(D49="",F49*I49,D49*F49*I49)</f>
        <v>28800</v>
      </c>
      <c r="L49" s="7"/>
      <c r="M49" s="49"/>
      <c r="N49" s="31"/>
      <c r="O49" s="31"/>
      <c r="P49" s="31"/>
      <c r="Q49" s="31"/>
      <c r="R49" s="31"/>
    </row>
    <row r="50" spans="1:18" ht="12.75" customHeight="1" x14ac:dyDescent="0.2">
      <c r="C50" s="75"/>
      <c r="D50" s="107"/>
      <c r="E50" s="72"/>
      <c r="F50" s="135"/>
      <c r="G50" s="75"/>
      <c r="H50" s="18" t="s">
        <v>1</v>
      </c>
      <c r="I50" s="128"/>
      <c r="J50" s="150" t="s">
        <v>80</v>
      </c>
      <c r="K50" s="125">
        <f>IF(D50="",F50*I50,D50*F50*I50)</f>
        <v>0</v>
      </c>
      <c r="L50" s="7"/>
      <c r="M50" s="49"/>
      <c r="N50" s="31"/>
      <c r="O50" s="31"/>
      <c r="P50" s="31"/>
      <c r="Q50" s="31"/>
      <c r="R50" s="31"/>
    </row>
    <row r="51" spans="1:18" ht="12.75" customHeight="1" x14ac:dyDescent="0.2">
      <c r="C51" s="72"/>
      <c r="D51" s="107"/>
      <c r="E51" s="72"/>
      <c r="F51" s="135"/>
      <c r="G51" s="72"/>
      <c r="I51" s="128"/>
      <c r="J51" s="150" t="s">
        <v>80</v>
      </c>
      <c r="K51" s="125">
        <f>IF(D51="",F51*I51,D51*F51*I51)</f>
        <v>0</v>
      </c>
      <c r="L51" s="7"/>
      <c r="M51" s="49"/>
      <c r="N51" s="31"/>
      <c r="O51" s="31"/>
      <c r="P51" s="31"/>
      <c r="Q51" s="31"/>
      <c r="R51" s="31"/>
    </row>
    <row r="52" spans="1:18" x14ac:dyDescent="0.2">
      <c r="F52" s="119"/>
      <c r="G52" s="23"/>
      <c r="H52" s="23"/>
      <c r="I52" s="33"/>
      <c r="J52" s="23"/>
      <c r="K52" s="92"/>
      <c r="L52" s="7"/>
      <c r="M52" s="49"/>
      <c r="N52" s="31"/>
      <c r="O52" s="31"/>
      <c r="P52" s="31"/>
      <c r="Q52" s="31"/>
      <c r="R52" s="31"/>
    </row>
    <row r="53" spans="1:18" x14ac:dyDescent="0.2">
      <c r="A53" s="316">
        <v>7</v>
      </c>
      <c r="B53" s="318" t="s">
        <v>24</v>
      </c>
      <c r="C53" s="11"/>
      <c r="D53" s="11"/>
      <c r="E53" s="11"/>
      <c r="F53" s="11"/>
      <c r="G53" s="11"/>
      <c r="H53" s="11"/>
      <c r="I53" s="11"/>
      <c r="J53" s="11"/>
      <c r="K53" s="97"/>
      <c r="L53" s="13">
        <f>ROUND(K54+K55+K56+K57+K58,0)</f>
        <v>3600</v>
      </c>
      <c r="M53" s="299"/>
      <c r="N53" s="29"/>
      <c r="O53" s="29"/>
      <c r="P53" s="29"/>
      <c r="Q53" s="29"/>
      <c r="R53" s="29"/>
    </row>
    <row r="54" spans="1:18" x14ac:dyDescent="0.2">
      <c r="C54" s="72"/>
      <c r="D54" s="107">
        <v>2</v>
      </c>
      <c r="E54" s="88" t="s">
        <v>86</v>
      </c>
      <c r="F54" s="134">
        <v>12</v>
      </c>
      <c r="G54" s="88" t="s">
        <v>108</v>
      </c>
      <c r="H54" t="s">
        <v>1</v>
      </c>
      <c r="I54" s="128">
        <v>150</v>
      </c>
      <c r="J54" s="149" t="s">
        <v>110</v>
      </c>
      <c r="K54" s="125">
        <f>IF(D54="",F54*I54,D54*F54*I54)</f>
        <v>3600</v>
      </c>
      <c r="L54" s="7"/>
      <c r="M54" s="49"/>
      <c r="N54" s="32"/>
      <c r="O54" s="32"/>
      <c r="P54" s="32"/>
      <c r="Q54" s="32"/>
      <c r="R54" s="32"/>
    </row>
    <row r="55" spans="1:18" x14ac:dyDescent="0.2">
      <c r="C55" s="72"/>
      <c r="D55" s="107"/>
      <c r="E55" s="88"/>
      <c r="F55" s="134"/>
      <c r="G55" s="72"/>
      <c r="H55" t="s">
        <v>1</v>
      </c>
      <c r="I55" s="128"/>
      <c r="J55" s="149" t="s">
        <v>80</v>
      </c>
      <c r="K55" s="125">
        <f>IF(D55="",F55*I55,D55*F55*I55)</f>
        <v>0</v>
      </c>
      <c r="L55" s="7"/>
      <c r="M55" s="49"/>
      <c r="N55" s="30"/>
      <c r="O55" s="31"/>
      <c r="P55" s="31"/>
      <c r="Q55" s="31"/>
      <c r="R55" s="31"/>
    </row>
    <row r="56" spans="1:18" ht="12.6" customHeight="1" x14ac:dyDescent="0.2">
      <c r="C56" s="72"/>
      <c r="D56" s="107"/>
      <c r="E56" s="72"/>
      <c r="F56" s="134"/>
      <c r="G56" s="72"/>
      <c r="H56" t="s">
        <v>1</v>
      </c>
      <c r="I56" s="128"/>
      <c r="J56" s="149" t="s">
        <v>80</v>
      </c>
      <c r="K56" s="125">
        <f>IF(D56="",F56*I56,D56*F56*I56)</f>
        <v>0</v>
      </c>
      <c r="L56" s="7"/>
      <c r="M56" s="49"/>
      <c r="N56" s="31"/>
      <c r="O56" s="31"/>
      <c r="P56" s="31"/>
      <c r="Q56" s="31"/>
      <c r="R56" s="31"/>
    </row>
    <row r="57" spans="1:18" ht="12.6" customHeight="1" x14ac:dyDescent="0.2">
      <c r="C57" s="72"/>
      <c r="D57" s="107"/>
      <c r="E57" s="72"/>
      <c r="F57" s="135"/>
      <c r="G57" s="72"/>
      <c r="H57" t="s">
        <v>1</v>
      </c>
      <c r="I57" s="128"/>
      <c r="J57" s="149" t="s">
        <v>80</v>
      </c>
      <c r="K57" s="125">
        <f>IF(D57="",F57*I57,D57*F57*I57)</f>
        <v>0</v>
      </c>
      <c r="L57" s="7"/>
      <c r="M57" s="49"/>
      <c r="N57" s="31"/>
      <c r="O57" s="31"/>
      <c r="P57" s="31"/>
      <c r="Q57" s="31"/>
      <c r="R57" s="31"/>
    </row>
    <row r="58" spans="1:18" ht="12.6" customHeight="1" x14ac:dyDescent="0.2">
      <c r="C58" s="72"/>
      <c r="D58" s="107"/>
      <c r="E58" s="72"/>
      <c r="F58" s="135"/>
      <c r="G58" s="72"/>
      <c r="H58" t="s">
        <v>1</v>
      </c>
      <c r="I58" s="128"/>
      <c r="J58" s="149" t="s">
        <v>80</v>
      </c>
      <c r="K58" s="125">
        <f>IF(D58="",F58*I58,D58*F58*I58)</f>
        <v>0</v>
      </c>
      <c r="L58" s="7"/>
      <c r="M58" s="49"/>
      <c r="N58" s="31"/>
      <c r="O58" s="31"/>
      <c r="P58" s="31"/>
      <c r="Q58" s="31"/>
      <c r="R58" s="31"/>
    </row>
    <row r="59" spans="1:18" x14ac:dyDescent="0.2">
      <c r="I59" s="34"/>
      <c r="K59" s="92"/>
      <c r="L59" s="7"/>
      <c r="M59" s="49"/>
      <c r="N59" s="31"/>
      <c r="O59" s="31"/>
      <c r="P59" s="31"/>
      <c r="Q59" s="31"/>
      <c r="R59" s="31"/>
    </row>
    <row r="60" spans="1:18" x14ac:dyDescent="0.2">
      <c r="A60" s="316">
        <v>8</v>
      </c>
      <c r="B60" s="318" t="s">
        <v>30</v>
      </c>
      <c r="C60" s="318"/>
      <c r="D60" s="10"/>
      <c r="E60" s="10"/>
      <c r="F60" s="10"/>
      <c r="G60" s="10"/>
      <c r="H60" s="10"/>
      <c r="I60" s="10"/>
      <c r="J60" s="10"/>
      <c r="K60" s="91"/>
      <c r="L60" s="13">
        <f>ROUND(K61+K62+K63+K64,0)</f>
        <v>0</v>
      </c>
      <c r="M60" s="299"/>
      <c r="N60" s="32"/>
      <c r="O60" s="32"/>
      <c r="P60" s="32"/>
      <c r="Q60" s="32"/>
      <c r="R60" s="32"/>
    </row>
    <row r="61" spans="1:18" x14ac:dyDescent="0.2">
      <c r="B61" s="3"/>
      <c r="C61" s="75"/>
      <c r="D61" s="135"/>
      <c r="E61" s="72"/>
      <c r="F61" s="135"/>
      <c r="G61" s="75"/>
      <c r="H61" t="s">
        <v>1</v>
      </c>
      <c r="I61" s="130"/>
      <c r="J61" s="149" t="s">
        <v>80</v>
      </c>
      <c r="K61" s="125">
        <f>IF(D61="",F61*I61,D61*F61*I61)</f>
        <v>0</v>
      </c>
      <c r="L61" s="7"/>
      <c r="M61" s="49"/>
      <c r="N61" s="30"/>
      <c r="O61" s="31"/>
      <c r="P61" s="31"/>
      <c r="Q61" s="31"/>
      <c r="R61" s="31"/>
    </row>
    <row r="62" spans="1:18" ht="12.75" customHeight="1" x14ac:dyDescent="0.2">
      <c r="C62" s="75"/>
      <c r="D62" s="136"/>
      <c r="E62" s="71"/>
      <c r="F62" s="134"/>
      <c r="G62" s="72"/>
      <c r="H62" t="s">
        <v>1</v>
      </c>
      <c r="I62" s="128"/>
      <c r="J62" s="149" t="s">
        <v>80</v>
      </c>
      <c r="K62" s="125">
        <f>IF(D62="",F62*I62,D62*F62*I62)</f>
        <v>0</v>
      </c>
      <c r="L62" s="7"/>
      <c r="M62" s="49"/>
      <c r="N62" s="31"/>
      <c r="O62" s="31"/>
      <c r="P62" s="31"/>
      <c r="Q62" s="31"/>
      <c r="R62" s="31"/>
    </row>
    <row r="63" spans="1:18" ht="12.75" customHeight="1" x14ac:dyDescent="0.2">
      <c r="C63" s="72"/>
      <c r="D63" s="136"/>
      <c r="E63" s="71"/>
      <c r="F63" s="134"/>
      <c r="G63" s="72"/>
      <c r="H63" t="s">
        <v>1</v>
      </c>
      <c r="I63" s="128"/>
      <c r="J63" s="149" t="s">
        <v>80</v>
      </c>
      <c r="K63" s="125">
        <f>IF(D63="",F63*I63,D63*F63*I63)</f>
        <v>0</v>
      </c>
      <c r="L63" s="7"/>
      <c r="M63" s="49"/>
      <c r="N63" s="31"/>
      <c r="O63" s="31"/>
      <c r="P63" s="31"/>
      <c r="Q63" s="31"/>
      <c r="R63" s="31"/>
    </row>
    <row r="64" spans="1:18" ht="12.75" customHeight="1" x14ac:dyDescent="0.2">
      <c r="C64" s="71"/>
      <c r="D64" s="136"/>
      <c r="E64" s="71"/>
      <c r="F64" s="134"/>
      <c r="G64" s="72"/>
      <c r="H64" t="s">
        <v>1</v>
      </c>
      <c r="I64" s="128"/>
      <c r="J64" s="149" t="s">
        <v>80</v>
      </c>
      <c r="K64" s="125">
        <f>IF(D64="",F64*I64,D64*F64*I64)</f>
        <v>0</v>
      </c>
      <c r="L64" s="7"/>
      <c r="M64" s="49"/>
      <c r="N64" s="31"/>
      <c r="O64" s="31"/>
      <c r="P64" s="31"/>
      <c r="Q64" s="31"/>
      <c r="R64" s="31"/>
    </row>
    <row r="65" spans="1:18" x14ac:dyDescent="0.2">
      <c r="F65" s="3"/>
      <c r="G65" s="8"/>
      <c r="H65" s="8"/>
      <c r="I65" s="35"/>
      <c r="J65" s="3"/>
      <c r="K65" s="95"/>
      <c r="L65" s="14"/>
      <c r="M65" s="304"/>
      <c r="N65" s="31"/>
      <c r="O65" s="31"/>
      <c r="P65" s="31"/>
      <c r="Q65" s="31"/>
      <c r="R65" s="31"/>
    </row>
    <row r="66" spans="1:18" ht="7.9" customHeight="1" x14ac:dyDescent="0.2">
      <c r="I66" s="34"/>
      <c r="L66" s="2"/>
      <c r="M66" s="305"/>
      <c r="N66" s="32"/>
      <c r="O66" s="32"/>
      <c r="P66" s="32"/>
      <c r="Q66" s="32"/>
      <c r="R66" s="32"/>
    </row>
    <row r="67" spans="1:18" x14ac:dyDescent="0.2">
      <c r="A67" s="320">
        <v>9</v>
      </c>
      <c r="B67" s="320" t="s">
        <v>25</v>
      </c>
      <c r="C67" s="321"/>
      <c r="D67" s="45"/>
      <c r="E67" s="45"/>
      <c r="F67" s="45"/>
      <c r="G67" s="45"/>
      <c r="H67" s="45"/>
      <c r="I67" s="54"/>
      <c r="J67" s="45"/>
      <c r="K67" s="100"/>
      <c r="L67" s="154">
        <f>ROUND(K71+K76,0)</f>
        <v>0</v>
      </c>
      <c r="M67" s="306"/>
      <c r="N67" s="32"/>
      <c r="O67" s="32"/>
      <c r="P67" s="32"/>
      <c r="Q67" s="32"/>
      <c r="R67" s="32"/>
    </row>
    <row r="68" spans="1:18" x14ac:dyDescent="0.2">
      <c r="A68" s="3"/>
      <c r="B68" s="3" t="s">
        <v>31</v>
      </c>
      <c r="J68" s="23"/>
      <c r="K68" s="92"/>
      <c r="L68" s="7"/>
      <c r="M68" s="49"/>
      <c r="N68" s="393" t="s">
        <v>19</v>
      </c>
      <c r="O68" s="393"/>
      <c r="P68" s="393"/>
      <c r="Q68" s="393"/>
      <c r="R68" s="393"/>
    </row>
    <row r="69" spans="1:18" x14ac:dyDescent="0.2">
      <c r="C69" s="75"/>
      <c r="D69" s="107"/>
      <c r="E69" s="72"/>
      <c r="F69" s="135"/>
      <c r="G69" s="75"/>
      <c r="H69" t="s">
        <v>1</v>
      </c>
      <c r="I69" s="129"/>
      <c r="J69" s="150" t="s">
        <v>80</v>
      </c>
      <c r="K69" s="125">
        <f>IF(D69="",F69*I69,D69*F69*I69)</f>
        <v>0</v>
      </c>
      <c r="L69" s="7"/>
      <c r="M69" s="49"/>
      <c r="N69" s="394"/>
      <c r="O69" s="394"/>
      <c r="P69" s="394"/>
      <c r="Q69" s="394"/>
      <c r="R69" s="394"/>
    </row>
    <row r="70" spans="1:18" ht="12.75" customHeight="1" x14ac:dyDescent="0.2">
      <c r="C70" s="72"/>
      <c r="D70" s="107"/>
      <c r="E70" s="72"/>
      <c r="F70" s="135"/>
      <c r="G70" s="72"/>
      <c r="H70" t="s">
        <v>1</v>
      </c>
      <c r="I70" s="129"/>
      <c r="J70" s="150" t="s">
        <v>80</v>
      </c>
      <c r="K70" s="125">
        <f>IF(D70="",F70*I70,D70*F70*I70)</f>
        <v>0</v>
      </c>
      <c r="L70" s="7"/>
      <c r="M70" s="49"/>
      <c r="N70" s="395"/>
      <c r="O70" s="395"/>
      <c r="P70" s="395"/>
      <c r="Q70" s="395"/>
      <c r="R70" s="395"/>
    </row>
    <row r="71" spans="1:18" ht="12.75" customHeight="1" x14ac:dyDescent="0.2">
      <c r="C71" s="23"/>
      <c r="D71" s="23"/>
      <c r="E71" s="23"/>
      <c r="F71" s="23"/>
      <c r="G71" s="38" t="s">
        <v>32</v>
      </c>
      <c r="H71" s="23"/>
      <c r="I71" s="33"/>
      <c r="J71" s="23"/>
      <c r="K71" s="142">
        <f>SUM(K68:K70)</f>
        <v>0</v>
      </c>
      <c r="L71" s="7"/>
      <c r="M71" s="49"/>
      <c r="N71" s="31"/>
      <c r="O71" s="31"/>
      <c r="P71" s="31"/>
      <c r="Q71" s="31"/>
      <c r="R71" s="31"/>
    </row>
    <row r="72" spans="1:18" ht="12.75" customHeight="1" x14ac:dyDescent="0.2">
      <c r="C72" s="23"/>
      <c r="D72" s="23"/>
      <c r="E72" s="23"/>
      <c r="F72" s="23"/>
      <c r="G72" s="38"/>
      <c r="H72" s="23"/>
      <c r="I72" s="33"/>
      <c r="J72" s="23"/>
      <c r="K72" s="92"/>
      <c r="L72" s="7"/>
      <c r="M72" s="49"/>
      <c r="N72" s="31"/>
      <c r="O72" s="31"/>
      <c r="P72" s="31"/>
      <c r="Q72" s="31"/>
      <c r="R72" s="31"/>
    </row>
    <row r="73" spans="1:18" ht="12.75" customHeight="1" x14ac:dyDescent="0.2">
      <c r="B73" s="3" t="s">
        <v>34</v>
      </c>
      <c r="K73" s="92"/>
      <c r="L73" s="7"/>
      <c r="M73" s="49"/>
      <c r="N73" s="31"/>
      <c r="O73" s="31"/>
      <c r="P73" s="31"/>
      <c r="Q73" s="31"/>
      <c r="R73" s="31"/>
    </row>
    <row r="74" spans="1:18" ht="12.75" customHeight="1" x14ac:dyDescent="0.2">
      <c r="C74" s="75"/>
      <c r="D74" s="107"/>
      <c r="E74" s="72"/>
      <c r="F74" s="135"/>
      <c r="G74" s="72"/>
      <c r="H74" s="18" t="s">
        <v>1</v>
      </c>
      <c r="I74" s="129"/>
      <c r="J74" s="150" t="s">
        <v>80</v>
      </c>
      <c r="K74" s="125">
        <f t="shared" ref="K74:K75" si="3">IF(D74="",F74*I74,D74*F74*I74)</f>
        <v>0</v>
      </c>
      <c r="L74" s="7"/>
      <c r="M74" s="49"/>
      <c r="N74" s="31"/>
      <c r="O74" s="31"/>
      <c r="P74" s="31"/>
      <c r="Q74" s="31"/>
      <c r="R74" s="31"/>
    </row>
    <row r="75" spans="1:18" x14ac:dyDescent="0.2">
      <c r="C75" s="72"/>
      <c r="D75" s="107"/>
      <c r="E75" s="72"/>
      <c r="F75" s="135"/>
      <c r="G75" s="72"/>
      <c r="H75" t="s">
        <v>1</v>
      </c>
      <c r="I75" s="129"/>
      <c r="J75" s="150" t="s">
        <v>80</v>
      </c>
      <c r="K75" s="125">
        <f t="shared" si="3"/>
        <v>0</v>
      </c>
      <c r="L75" s="14"/>
      <c r="M75" s="304"/>
      <c r="N75" s="31"/>
      <c r="O75" s="31"/>
      <c r="P75" s="31"/>
      <c r="Q75" s="31"/>
      <c r="R75" s="31"/>
    </row>
    <row r="76" spans="1:18" x14ac:dyDescent="0.2">
      <c r="C76" s="8"/>
      <c r="D76" s="8"/>
      <c r="E76" s="8"/>
      <c r="F76" s="15"/>
      <c r="G76" s="8" t="s">
        <v>33</v>
      </c>
      <c r="H76" s="8"/>
      <c r="I76" s="35"/>
      <c r="J76" s="3"/>
      <c r="K76" s="126">
        <f>SUM(K68:K73)</f>
        <v>0</v>
      </c>
      <c r="L76" s="14"/>
      <c r="M76" s="304"/>
      <c r="N76" s="31"/>
      <c r="O76" s="31"/>
      <c r="P76" s="31"/>
      <c r="Q76" s="31"/>
      <c r="R76" s="31"/>
    </row>
    <row r="77" spans="1:18" x14ac:dyDescent="0.2">
      <c r="C77" s="8"/>
      <c r="D77" s="8"/>
      <c r="E77" s="8"/>
      <c r="F77" s="15"/>
      <c r="G77" s="8"/>
      <c r="H77" s="8"/>
      <c r="I77" s="35"/>
      <c r="J77" s="3"/>
      <c r="K77" s="95"/>
      <c r="L77" s="14"/>
      <c r="M77" s="304"/>
      <c r="N77" s="31"/>
      <c r="O77" s="31"/>
      <c r="P77" s="31"/>
      <c r="Q77" s="31"/>
      <c r="R77" s="31"/>
    </row>
    <row r="78" spans="1:18" x14ac:dyDescent="0.2">
      <c r="C78" s="8"/>
      <c r="D78" s="8"/>
      <c r="E78" s="8"/>
      <c r="F78" s="15"/>
      <c r="G78" s="8"/>
      <c r="H78" s="8"/>
      <c r="I78" s="3"/>
      <c r="J78" s="3"/>
      <c r="K78" s="95"/>
      <c r="L78" s="14"/>
      <c r="M78" s="304"/>
      <c r="N78" s="32"/>
      <c r="O78" s="32"/>
      <c r="P78" s="32"/>
      <c r="Q78" s="32"/>
      <c r="R78" s="32"/>
    </row>
    <row r="79" spans="1:18" x14ac:dyDescent="0.2">
      <c r="A79" s="316">
        <v>10</v>
      </c>
      <c r="B79" s="318" t="s">
        <v>150</v>
      </c>
      <c r="C79" s="317"/>
      <c r="D79" s="11"/>
      <c r="E79" s="11"/>
      <c r="F79" s="11"/>
      <c r="G79" s="11"/>
      <c r="H79" s="11"/>
      <c r="I79" s="11"/>
      <c r="J79" s="11"/>
      <c r="K79" s="97"/>
      <c r="L79" s="13">
        <f>ROUND(K80+K81+K82+K83+K84,0)</f>
        <v>0</v>
      </c>
      <c r="M79" s="299"/>
      <c r="N79" s="32"/>
      <c r="O79" s="32"/>
      <c r="P79" s="32"/>
      <c r="Q79" s="32"/>
      <c r="R79" s="32"/>
    </row>
    <row r="80" spans="1:18" x14ac:dyDescent="0.2">
      <c r="C80" s="75"/>
      <c r="D80" s="107"/>
      <c r="E80" s="72"/>
      <c r="F80" s="134"/>
      <c r="G80" s="75"/>
      <c r="H80" t="s">
        <v>1</v>
      </c>
      <c r="I80" s="128"/>
      <c r="J80" s="150" t="s">
        <v>80</v>
      </c>
      <c r="K80" s="125">
        <f t="shared" ref="K80:K85" si="4">IF(D80="",F80*I80,D80*F80*I80)</f>
        <v>0</v>
      </c>
      <c r="L80" s="7"/>
      <c r="M80" s="49"/>
      <c r="N80" s="32"/>
      <c r="O80" s="32"/>
      <c r="P80" s="32"/>
      <c r="Q80" s="32"/>
      <c r="R80" s="32"/>
    </row>
    <row r="81" spans="1:19" x14ac:dyDescent="0.2">
      <c r="C81" s="75"/>
      <c r="D81" s="107"/>
      <c r="E81" s="72"/>
      <c r="F81" s="134"/>
      <c r="G81" s="75"/>
      <c r="H81" t="s">
        <v>1</v>
      </c>
      <c r="I81" s="128"/>
      <c r="J81" s="150" t="s">
        <v>80</v>
      </c>
      <c r="K81" s="125">
        <f t="shared" si="4"/>
        <v>0</v>
      </c>
      <c r="L81" s="7"/>
      <c r="M81" s="49"/>
      <c r="N81" s="30"/>
      <c r="O81" s="31"/>
      <c r="P81" s="31"/>
      <c r="Q81" s="31"/>
      <c r="R81" s="31"/>
    </row>
    <row r="82" spans="1:19" ht="12.75" customHeight="1" x14ac:dyDescent="0.2">
      <c r="C82" s="72"/>
      <c r="D82" s="107"/>
      <c r="E82" s="72"/>
      <c r="F82" s="135"/>
      <c r="G82" s="72"/>
      <c r="H82" t="s">
        <v>1</v>
      </c>
      <c r="I82" s="128"/>
      <c r="J82" s="150" t="s">
        <v>80</v>
      </c>
      <c r="K82" s="125">
        <f t="shared" si="4"/>
        <v>0</v>
      </c>
      <c r="L82" s="7"/>
      <c r="M82" s="49"/>
      <c r="N82" s="31"/>
      <c r="O82" s="31"/>
      <c r="P82" s="31"/>
      <c r="Q82" s="31"/>
      <c r="R82" s="31"/>
    </row>
    <row r="83" spans="1:19" ht="11.45" customHeight="1" x14ac:dyDescent="0.2">
      <c r="C83" s="72"/>
      <c r="D83" s="107"/>
      <c r="E83" s="72"/>
      <c r="F83" s="135"/>
      <c r="G83" s="72"/>
      <c r="H83" t="s">
        <v>1</v>
      </c>
      <c r="I83" s="128"/>
      <c r="J83" s="150" t="s">
        <v>80</v>
      </c>
      <c r="K83" s="125">
        <f t="shared" si="4"/>
        <v>0</v>
      </c>
      <c r="L83" s="7"/>
      <c r="M83" s="49"/>
      <c r="N83" s="31"/>
      <c r="O83" s="31"/>
      <c r="P83" s="31"/>
      <c r="Q83" s="31"/>
      <c r="R83" s="31"/>
    </row>
    <row r="84" spans="1:19" ht="12.75" customHeight="1" x14ac:dyDescent="0.2">
      <c r="C84" s="72"/>
      <c r="D84" s="107"/>
      <c r="E84" s="72"/>
      <c r="F84" s="135"/>
      <c r="G84" s="72"/>
      <c r="H84" t="s">
        <v>1</v>
      </c>
      <c r="I84" s="128"/>
      <c r="J84" s="150" t="s">
        <v>80</v>
      </c>
      <c r="K84" s="125">
        <f t="shared" si="4"/>
        <v>0</v>
      </c>
      <c r="L84" s="7"/>
      <c r="M84" s="49"/>
      <c r="N84" s="31"/>
      <c r="O84" s="31"/>
      <c r="P84" s="31"/>
      <c r="Q84" s="31"/>
      <c r="R84" s="31"/>
    </row>
    <row r="85" spans="1:19" ht="12.75" customHeight="1" x14ac:dyDescent="0.2">
      <c r="C85" s="72"/>
      <c r="D85" s="107"/>
      <c r="E85" s="72"/>
      <c r="F85" s="135"/>
      <c r="G85" s="72"/>
      <c r="H85" s="124" t="s">
        <v>1</v>
      </c>
      <c r="I85" s="128"/>
      <c r="J85" s="150" t="s">
        <v>80</v>
      </c>
      <c r="K85" s="125">
        <f t="shared" si="4"/>
        <v>0</v>
      </c>
      <c r="L85" s="7"/>
      <c r="M85" s="49"/>
      <c r="N85" s="31"/>
      <c r="O85" s="31"/>
      <c r="P85" s="31"/>
      <c r="Q85" s="31"/>
      <c r="R85" s="31"/>
    </row>
    <row r="86" spans="1:19" x14ac:dyDescent="0.2">
      <c r="C86" s="8"/>
      <c r="D86" s="8"/>
      <c r="E86" s="8"/>
      <c r="F86" s="15"/>
      <c r="G86" s="8"/>
      <c r="H86" s="8"/>
      <c r="I86" s="35"/>
      <c r="J86" s="3"/>
      <c r="K86" s="95"/>
      <c r="L86" s="14"/>
      <c r="M86" s="304"/>
    </row>
    <row r="87" spans="1:19" x14ac:dyDescent="0.2">
      <c r="C87" s="8"/>
      <c r="D87" s="8"/>
      <c r="E87" s="8"/>
      <c r="F87" s="15"/>
      <c r="G87" s="8"/>
      <c r="H87" s="8"/>
      <c r="I87" s="35"/>
      <c r="J87" s="3"/>
      <c r="K87" s="95"/>
      <c r="L87" s="14"/>
      <c r="M87" s="304"/>
      <c r="N87" s="31"/>
      <c r="O87" s="31"/>
      <c r="P87" s="31"/>
      <c r="Q87" s="31"/>
      <c r="R87" s="31"/>
    </row>
    <row r="88" spans="1:19" x14ac:dyDescent="0.2">
      <c r="A88" s="322">
        <v>11</v>
      </c>
      <c r="B88" s="10" t="s">
        <v>11</v>
      </c>
      <c r="C88" s="11"/>
      <c r="D88" s="11"/>
      <c r="E88" s="11"/>
      <c r="F88" s="11"/>
      <c r="G88" s="11"/>
      <c r="H88" s="11"/>
      <c r="I88" s="11"/>
      <c r="J88" s="11"/>
      <c r="K88" s="97"/>
      <c r="L88" s="13">
        <f>ROUND(K89+K91+K92+K93+K96+K99+K100+K101,0)</f>
        <v>91195</v>
      </c>
      <c r="M88" s="299"/>
      <c r="N88" s="319"/>
      <c r="O88" s="32"/>
      <c r="P88" s="32"/>
      <c r="Q88" s="32"/>
      <c r="R88" s="32"/>
    </row>
    <row r="89" spans="1:19" x14ac:dyDescent="0.2">
      <c r="C89" s="448" t="s">
        <v>117</v>
      </c>
      <c r="D89" s="120"/>
      <c r="E89" s="87"/>
      <c r="F89" s="139"/>
      <c r="G89" s="87"/>
      <c r="H89" s="75"/>
      <c r="I89" s="130"/>
      <c r="J89" s="147"/>
      <c r="K89" s="125"/>
      <c r="N89" s="385"/>
      <c r="O89" s="386"/>
      <c r="P89" s="386"/>
      <c r="Q89" s="386"/>
      <c r="R89" s="386"/>
    </row>
    <row r="90" spans="1:19" ht="22.15" customHeight="1" x14ac:dyDescent="0.2">
      <c r="C90" s="114" t="s">
        <v>126</v>
      </c>
      <c r="D90" s="120"/>
      <c r="E90" s="87"/>
      <c r="F90" s="139"/>
      <c r="G90" s="87"/>
      <c r="H90" s="75"/>
      <c r="I90" s="130"/>
      <c r="J90" s="147"/>
      <c r="K90" s="125"/>
      <c r="L90" s="344" t="s">
        <v>139</v>
      </c>
      <c r="N90" s="390" t="s">
        <v>140</v>
      </c>
      <c r="O90" s="390"/>
      <c r="P90" s="390"/>
      <c r="Q90" s="390"/>
      <c r="R90" s="390"/>
    </row>
    <row r="91" spans="1:19" x14ac:dyDescent="0.2">
      <c r="C91" s="89" t="s">
        <v>40</v>
      </c>
      <c r="D91" s="121"/>
      <c r="E91" s="75"/>
      <c r="F91" s="140">
        <v>18.2</v>
      </c>
      <c r="G91" s="87" t="s">
        <v>45</v>
      </c>
      <c r="H91" s="75" t="s">
        <v>1</v>
      </c>
      <c r="I91" s="130">
        <v>1850</v>
      </c>
      <c r="J91" s="147" t="s">
        <v>46</v>
      </c>
      <c r="K91" s="125">
        <f t="shared" ref="K91:K100" si="5">IF(D91="",F91*I91,D91*F91*I91)</f>
        <v>33670</v>
      </c>
      <c r="N91" s="383"/>
      <c r="O91" s="384"/>
      <c r="P91" s="384"/>
      <c r="Q91" s="384"/>
      <c r="R91" s="384"/>
    </row>
    <row r="92" spans="1:19" x14ac:dyDescent="0.2">
      <c r="C92" s="88" t="s">
        <v>39</v>
      </c>
      <c r="D92" s="120"/>
      <c r="E92" s="85"/>
      <c r="F92" s="139">
        <v>1</v>
      </c>
      <c r="G92" s="87" t="s">
        <v>47</v>
      </c>
      <c r="H92" s="75" t="s">
        <v>1</v>
      </c>
      <c r="I92" s="130">
        <v>650</v>
      </c>
      <c r="J92" s="147" t="s">
        <v>48</v>
      </c>
      <c r="K92" s="125">
        <f t="shared" si="5"/>
        <v>650</v>
      </c>
      <c r="L92" s="66"/>
      <c r="M92" s="66"/>
      <c r="N92" s="31"/>
      <c r="O92" s="31"/>
      <c r="P92" s="31"/>
      <c r="Q92" s="31"/>
      <c r="R92" s="31"/>
    </row>
    <row r="93" spans="1:19" x14ac:dyDescent="0.2">
      <c r="C93" s="89" t="s">
        <v>49</v>
      </c>
      <c r="D93" s="120"/>
      <c r="E93" s="85"/>
      <c r="F93" s="139">
        <v>587</v>
      </c>
      <c r="G93" s="87" t="s">
        <v>43</v>
      </c>
      <c r="H93" s="75" t="s">
        <v>1</v>
      </c>
      <c r="I93" s="130">
        <v>15</v>
      </c>
      <c r="J93" s="147" t="s">
        <v>44</v>
      </c>
      <c r="K93" s="125">
        <f t="shared" si="5"/>
        <v>8805</v>
      </c>
      <c r="L93" s="66"/>
      <c r="M93" s="66"/>
      <c r="N93" s="31"/>
      <c r="O93" s="31"/>
      <c r="P93" s="31"/>
      <c r="Q93" s="31"/>
      <c r="R93" s="31"/>
    </row>
    <row r="94" spans="1:19" ht="13.15" customHeight="1" x14ac:dyDescent="0.2">
      <c r="C94" s="89"/>
      <c r="D94" s="120"/>
      <c r="E94" s="85"/>
      <c r="F94" s="139"/>
      <c r="G94" s="87"/>
      <c r="H94" s="75"/>
      <c r="I94" s="130"/>
      <c r="J94" s="147"/>
      <c r="K94" s="314">
        <f>SUM(K91:K93)</f>
        <v>43125</v>
      </c>
      <c r="L94" s="315">
        <v>25000</v>
      </c>
      <c r="M94" s="66"/>
      <c r="N94" s="346"/>
      <c r="O94" s="118"/>
      <c r="P94" s="118"/>
      <c r="Q94" s="118"/>
      <c r="R94" s="118"/>
    </row>
    <row r="95" spans="1:19" x14ac:dyDescent="0.2">
      <c r="C95" s="114" t="s">
        <v>127</v>
      </c>
      <c r="D95" s="120"/>
      <c r="E95" s="85"/>
      <c r="F95" s="139"/>
      <c r="G95" s="87"/>
      <c r="H95" s="75"/>
      <c r="I95" s="130"/>
      <c r="J95" s="147"/>
      <c r="K95" s="125"/>
      <c r="L95" s="329"/>
      <c r="M95" s="66"/>
      <c r="N95" s="388"/>
      <c r="O95" s="389"/>
      <c r="P95" s="389"/>
      <c r="Q95" s="389"/>
      <c r="R95" s="389"/>
    </row>
    <row r="96" spans="1:19" x14ac:dyDescent="0.2">
      <c r="C96" s="89" t="s">
        <v>50</v>
      </c>
      <c r="D96" s="120"/>
      <c r="E96" s="85"/>
      <c r="F96" s="139">
        <v>3620</v>
      </c>
      <c r="G96" s="87" t="s">
        <v>43</v>
      </c>
      <c r="H96" s="75" t="s">
        <v>1</v>
      </c>
      <c r="I96" s="130">
        <v>2</v>
      </c>
      <c r="J96" s="147" t="s">
        <v>44</v>
      </c>
      <c r="K96" s="125">
        <f t="shared" si="5"/>
        <v>7240</v>
      </c>
      <c r="L96" s="329"/>
      <c r="M96" s="66"/>
      <c r="N96" s="31"/>
      <c r="O96" s="387"/>
      <c r="P96" s="387"/>
      <c r="Q96" s="387"/>
      <c r="R96" s="387"/>
      <c r="S96" s="387"/>
    </row>
    <row r="97" spans="1:18" x14ac:dyDescent="0.2">
      <c r="C97" s="89"/>
      <c r="D97" s="120"/>
      <c r="E97" s="85"/>
      <c r="F97" s="139"/>
      <c r="G97" s="87"/>
      <c r="H97" s="75"/>
      <c r="I97" s="130"/>
      <c r="J97" s="147"/>
      <c r="K97" s="314">
        <v>7240</v>
      </c>
      <c r="L97" s="315">
        <v>7240</v>
      </c>
      <c r="M97" s="66"/>
      <c r="O97" s="331"/>
    </row>
    <row r="98" spans="1:18" x14ac:dyDescent="0.2">
      <c r="C98" s="114" t="s">
        <v>130</v>
      </c>
      <c r="D98" s="120"/>
      <c r="E98" s="85"/>
      <c r="F98" s="139"/>
      <c r="G98" s="87"/>
      <c r="H98" s="75"/>
      <c r="I98" s="130"/>
      <c r="J98" s="147"/>
      <c r="K98" s="125"/>
      <c r="L98" s="329"/>
      <c r="M98" s="66"/>
      <c r="N98" s="31"/>
      <c r="O98" s="31"/>
      <c r="P98" s="31"/>
      <c r="Q98" s="31"/>
      <c r="R98" s="31"/>
    </row>
    <row r="99" spans="1:18" x14ac:dyDescent="0.2">
      <c r="C99" s="89" t="s">
        <v>51</v>
      </c>
      <c r="D99" s="122"/>
      <c r="E99" s="76"/>
      <c r="F99" s="141">
        <v>1</v>
      </c>
      <c r="G99" s="87" t="s">
        <v>41</v>
      </c>
      <c r="H99" s="75" t="s">
        <v>1</v>
      </c>
      <c r="I99" s="130">
        <v>415</v>
      </c>
      <c r="J99" s="153" t="s">
        <v>84</v>
      </c>
      <c r="K99" s="125">
        <f t="shared" si="5"/>
        <v>415</v>
      </c>
      <c r="L99" s="329"/>
      <c r="M99" s="66"/>
      <c r="N99" s="31"/>
      <c r="O99" s="31"/>
      <c r="P99" s="31"/>
      <c r="Q99" s="31"/>
      <c r="R99" s="31"/>
    </row>
    <row r="100" spans="1:18" x14ac:dyDescent="0.2">
      <c r="C100" s="89" t="s">
        <v>52</v>
      </c>
      <c r="D100" s="122"/>
      <c r="E100" s="76"/>
      <c r="F100" s="141">
        <v>1</v>
      </c>
      <c r="G100" s="87" t="s">
        <v>41</v>
      </c>
      <c r="H100" s="75" t="s">
        <v>1</v>
      </c>
      <c r="I100" s="130">
        <v>20000</v>
      </c>
      <c r="J100" s="153" t="s">
        <v>84</v>
      </c>
      <c r="K100" s="125">
        <f t="shared" si="5"/>
        <v>20000</v>
      </c>
      <c r="L100" s="329"/>
      <c r="M100" s="66"/>
      <c r="N100" s="31"/>
      <c r="O100" s="31"/>
      <c r="P100" s="31"/>
      <c r="Q100" s="31"/>
      <c r="R100" s="31"/>
    </row>
    <row r="101" spans="1:18" x14ac:dyDescent="0.2">
      <c r="C101" s="84"/>
      <c r="D101" s="122"/>
      <c r="E101" s="76"/>
      <c r="F101" s="141"/>
      <c r="G101" s="86"/>
      <c r="H101" s="75" t="s">
        <v>1</v>
      </c>
      <c r="I101" s="130"/>
      <c r="J101" s="153"/>
      <c r="K101" s="314">
        <f>SUM(K99:K100)</f>
        <v>20415</v>
      </c>
      <c r="L101" s="329">
        <v>20415</v>
      </c>
      <c r="M101" s="66"/>
      <c r="O101" s="315"/>
      <c r="P101" s="31"/>
      <c r="Q101" s="31"/>
      <c r="R101" s="31"/>
    </row>
    <row r="102" spans="1:18" x14ac:dyDescent="0.2">
      <c r="A102" s="23"/>
      <c r="B102" s="23"/>
      <c r="C102" s="23"/>
      <c r="D102" s="38"/>
      <c r="E102" s="38"/>
      <c r="F102" s="23"/>
      <c r="G102" s="23"/>
      <c r="H102" s="23"/>
      <c r="I102" s="23"/>
      <c r="J102" s="23"/>
      <c r="K102" s="115"/>
      <c r="L102" s="329"/>
      <c r="M102" s="66"/>
      <c r="N102" s="31"/>
      <c r="O102" s="31"/>
      <c r="P102" s="31"/>
      <c r="Q102" s="31"/>
      <c r="R102" s="31"/>
    </row>
    <row r="103" spans="1:18" x14ac:dyDescent="0.2">
      <c r="A103" s="152" t="s">
        <v>131</v>
      </c>
      <c r="B103" s="23"/>
      <c r="C103" s="324" t="s">
        <v>136</v>
      </c>
      <c r="D103" s="38"/>
      <c r="E103" s="38"/>
      <c r="F103" s="324"/>
      <c r="G103" s="324"/>
      <c r="H103" s="324"/>
      <c r="I103" s="324"/>
      <c r="J103" s="324"/>
      <c r="K103" s="325"/>
      <c r="L103" s="330">
        <f>SUM(L91:L102)</f>
        <v>52655</v>
      </c>
      <c r="M103" s="66"/>
      <c r="O103" s="31"/>
      <c r="P103" s="31"/>
      <c r="Q103" s="31"/>
      <c r="R103" s="31"/>
    </row>
    <row r="104" spans="1:18" x14ac:dyDescent="0.2">
      <c r="A104" s="23"/>
      <c r="B104" s="23"/>
      <c r="C104" s="55"/>
      <c r="D104" s="38"/>
      <c r="E104" s="38"/>
      <c r="F104" s="56"/>
      <c r="G104" s="38"/>
      <c r="H104" s="23"/>
      <c r="I104" s="57"/>
      <c r="J104" s="39"/>
      <c r="K104" s="98"/>
      <c r="L104" s="49"/>
      <c r="M104" s="49"/>
      <c r="N104" s="31"/>
      <c r="O104" s="31"/>
      <c r="P104" s="31"/>
      <c r="Q104" s="31"/>
      <c r="R104" s="31"/>
    </row>
    <row r="105" spans="1:18" x14ac:dyDescent="0.2">
      <c r="A105" s="58">
        <v>12</v>
      </c>
      <c r="B105" s="46" t="s">
        <v>28</v>
      </c>
      <c r="C105" s="59"/>
      <c r="D105" s="60"/>
      <c r="E105" s="60"/>
      <c r="F105" s="61"/>
      <c r="G105" s="60"/>
      <c r="H105" s="45"/>
      <c r="I105" s="62"/>
      <c r="J105" s="53"/>
      <c r="K105" s="102"/>
      <c r="L105" s="67">
        <f>ROUND(K106+K107+K108,0)</f>
        <v>0</v>
      </c>
      <c r="M105" s="307"/>
      <c r="N105" s="31"/>
      <c r="O105" s="31"/>
      <c r="P105" s="31"/>
      <c r="Q105" s="31"/>
      <c r="R105" s="31"/>
    </row>
    <row r="106" spans="1:18" s="23" customFormat="1" x14ac:dyDescent="0.2">
      <c r="A106" s="63"/>
      <c r="B106" s="64"/>
      <c r="C106" s="114"/>
      <c r="D106" s="116"/>
      <c r="E106" s="76"/>
      <c r="F106" s="117"/>
      <c r="G106" s="72"/>
      <c r="H106" t="s">
        <v>1</v>
      </c>
      <c r="I106" s="144"/>
      <c r="J106" s="153" t="s">
        <v>80</v>
      </c>
      <c r="K106" s="125">
        <f>IF(D106="",F106*I106,D106*F106*I106)</f>
        <v>0</v>
      </c>
      <c r="L106" s="7"/>
      <c r="M106" s="49"/>
      <c r="N106" s="31"/>
      <c r="O106" s="31"/>
      <c r="P106" s="31"/>
      <c r="Q106" s="31"/>
      <c r="R106" s="31"/>
    </row>
    <row r="107" spans="1:18" s="23" customFormat="1" x14ac:dyDescent="0.2">
      <c r="A107" s="63"/>
      <c r="B107" s="64"/>
      <c r="C107" s="114"/>
      <c r="D107" s="116"/>
      <c r="E107" s="76"/>
      <c r="F107" s="117"/>
      <c r="G107" s="72"/>
      <c r="H107" t="s">
        <v>1</v>
      </c>
      <c r="I107" s="144"/>
      <c r="J107" s="153" t="s">
        <v>80</v>
      </c>
      <c r="K107" s="125">
        <f>IF(D107="",F107*I107,D107*F107*I107)</f>
        <v>0</v>
      </c>
      <c r="L107" s="7"/>
      <c r="M107" s="49"/>
      <c r="N107" s="31"/>
      <c r="O107" s="31"/>
      <c r="P107" s="31"/>
      <c r="Q107" s="31"/>
      <c r="R107" s="31"/>
    </row>
    <row r="108" spans="1:18" s="23" customFormat="1" x14ac:dyDescent="0.2">
      <c r="A108" s="63"/>
      <c r="B108" s="64"/>
      <c r="C108" s="114"/>
      <c r="D108" s="116"/>
      <c r="E108" s="76"/>
      <c r="F108" s="117"/>
      <c r="G108" s="72"/>
      <c r="H108" t="s">
        <v>1</v>
      </c>
      <c r="I108" s="144"/>
      <c r="J108" s="153" t="s">
        <v>80</v>
      </c>
      <c r="K108" s="125">
        <f>IF(D108="",F108*I108,D108*F108*I108)</f>
        <v>0</v>
      </c>
      <c r="L108" s="7"/>
      <c r="M108" s="49"/>
      <c r="N108" s="31"/>
      <c r="O108" s="31"/>
      <c r="P108" s="31"/>
      <c r="Q108" s="31"/>
      <c r="R108" s="31"/>
    </row>
    <row r="109" spans="1:18" x14ac:dyDescent="0.2">
      <c r="A109" s="65"/>
      <c r="B109" s="65"/>
      <c r="C109" s="55"/>
      <c r="D109" s="123"/>
      <c r="E109" s="38"/>
      <c r="F109" s="56"/>
      <c r="G109" s="38"/>
      <c r="H109" s="65"/>
      <c r="I109" s="57"/>
      <c r="J109" s="39"/>
      <c r="K109" s="101"/>
      <c r="L109" s="66"/>
      <c r="M109" s="66"/>
      <c r="N109" s="31"/>
      <c r="O109" s="31"/>
      <c r="P109" s="31"/>
      <c r="Q109" s="31"/>
      <c r="R109" s="31"/>
    </row>
    <row r="110" spans="1:18" x14ac:dyDescent="0.2">
      <c r="A110" s="22">
        <v>13</v>
      </c>
      <c r="B110" s="10" t="s">
        <v>137</v>
      </c>
      <c r="C110" s="10"/>
      <c r="D110" s="10"/>
      <c r="E110" s="327"/>
      <c r="F110" s="328"/>
      <c r="G110" s="382"/>
      <c r="H110" s="382"/>
      <c r="I110" s="391"/>
      <c r="J110" s="392"/>
      <c r="K110" s="91"/>
      <c r="L110" s="13">
        <f>K111</f>
        <v>0</v>
      </c>
      <c r="M110" s="308"/>
      <c r="N110" s="347"/>
      <c r="O110" s="347"/>
      <c r="P110" s="347"/>
      <c r="Q110" s="347"/>
      <c r="R110" s="347"/>
    </row>
    <row r="111" spans="1:18" x14ac:dyDescent="0.2">
      <c r="A111" s="332"/>
      <c r="B111" s="333"/>
      <c r="C111" s="449" t="s">
        <v>134</v>
      </c>
      <c r="D111" s="334"/>
      <c r="E111" s="335">
        <v>0</v>
      </c>
      <c r="F111" s="312" t="s">
        <v>133</v>
      </c>
      <c r="G111" s="336"/>
      <c r="H111" s="336"/>
      <c r="I111" s="341">
        <v>1E-3</v>
      </c>
      <c r="J111" s="89"/>
      <c r="K111" s="325">
        <f>I111*E111</f>
        <v>0</v>
      </c>
      <c r="L111" s="337"/>
      <c r="M111" s="308"/>
      <c r="N111" s="347"/>
      <c r="O111" s="347"/>
      <c r="P111" s="347"/>
      <c r="Q111" s="347"/>
      <c r="R111" s="347"/>
    </row>
    <row r="112" spans="1:18" x14ac:dyDescent="0.2">
      <c r="A112" s="332"/>
      <c r="B112" s="333"/>
      <c r="C112" s="88"/>
      <c r="D112" s="334"/>
      <c r="E112" s="335"/>
      <c r="F112" s="312"/>
      <c r="G112" s="336"/>
      <c r="H112" s="336"/>
      <c r="I112" s="341"/>
      <c r="J112" s="89"/>
      <c r="K112" s="325"/>
      <c r="L112" s="337"/>
      <c r="M112" s="308"/>
      <c r="N112" s="347"/>
      <c r="O112" s="347"/>
      <c r="P112" s="347"/>
      <c r="Q112" s="347"/>
      <c r="R112" s="347"/>
    </row>
    <row r="113" spans="1:22" x14ac:dyDescent="0.2">
      <c r="A113" s="58">
        <v>14</v>
      </c>
      <c r="B113" s="46" t="s">
        <v>129</v>
      </c>
      <c r="C113" s="46"/>
      <c r="D113" s="46"/>
      <c r="E113" s="45"/>
      <c r="F113" s="45"/>
      <c r="G113" s="342"/>
      <c r="H113" s="342"/>
      <c r="I113" s="45"/>
      <c r="J113" s="343"/>
      <c r="K113" s="100"/>
      <c r="L113" s="154">
        <f>SUM(K114:K115)</f>
        <v>9157.5</v>
      </c>
      <c r="M113" s="308"/>
      <c r="N113" s="378" t="s">
        <v>141</v>
      </c>
      <c r="O113" s="379"/>
      <c r="P113" s="379"/>
      <c r="Q113" s="379"/>
      <c r="R113" s="379"/>
    </row>
    <row r="114" spans="1:22" x14ac:dyDescent="0.2">
      <c r="C114" s="450" t="s">
        <v>138</v>
      </c>
      <c r="D114" s="114"/>
      <c r="E114" s="338">
        <v>0.1</v>
      </c>
      <c r="F114" s="114" t="s">
        <v>128</v>
      </c>
      <c r="G114" s="114"/>
      <c r="H114" s="114"/>
      <c r="I114" s="345">
        <f>SUM(L8,L14,L20,L26,L41,L48)</f>
        <v>38920</v>
      </c>
      <c r="J114" s="339"/>
      <c r="K114" s="326">
        <f>E114*I114</f>
        <v>3892</v>
      </c>
      <c r="M114" s="304"/>
      <c r="N114" s="380"/>
      <c r="O114" s="380"/>
      <c r="P114" s="380"/>
      <c r="Q114" s="380"/>
      <c r="R114" s="380"/>
    </row>
    <row r="115" spans="1:22" x14ac:dyDescent="0.2">
      <c r="C115" s="450" t="s">
        <v>135</v>
      </c>
      <c r="D115" s="114"/>
      <c r="E115" s="338">
        <v>0.1</v>
      </c>
      <c r="F115" s="114" t="s">
        <v>132</v>
      </c>
      <c r="G115" s="114"/>
      <c r="H115" s="114"/>
      <c r="I115" s="340">
        <f>L103</f>
        <v>52655</v>
      </c>
      <c r="J115" s="114"/>
      <c r="K115" s="326">
        <f>E115*I115</f>
        <v>5265.5</v>
      </c>
      <c r="M115" s="304"/>
      <c r="N115" s="381"/>
      <c r="O115" s="381"/>
      <c r="P115" s="381"/>
      <c r="Q115" s="381"/>
      <c r="R115" s="381"/>
    </row>
    <row r="116" spans="1:22" x14ac:dyDescent="0.2">
      <c r="B116" s="124"/>
      <c r="C116" s="8"/>
      <c r="D116" s="8"/>
      <c r="E116" s="323"/>
      <c r="F116" s="15"/>
      <c r="G116" s="8"/>
      <c r="H116" s="8"/>
      <c r="I116" s="3"/>
      <c r="J116" s="3"/>
      <c r="K116" s="95"/>
      <c r="L116" s="14"/>
      <c r="M116" s="304"/>
      <c r="N116" s="347"/>
      <c r="O116" s="347"/>
      <c r="P116" s="347"/>
      <c r="Q116" s="347"/>
      <c r="R116" s="347"/>
    </row>
    <row r="117" spans="1:22" x14ac:dyDescent="0.2">
      <c r="C117" s="36"/>
      <c r="D117" s="8"/>
      <c r="E117" s="8"/>
      <c r="F117" s="15"/>
      <c r="G117" s="8"/>
      <c r="H117" s="8"/>
      <c r="I117" s="35"/>
      <c r="J117" s="3"/>
      <c r="K117" s="95"/>
      <c r="L117" s="14"/>
      <c r="M117" s="304"/>
      <c r="N117" s="348"/>
      <c r="O117" s="348"/>
      <c r="P117" s="348"/>
      <c r="Q117" s="348"/>
      <c r="R117" s="348"/>
    </row>
    <row r="118" spans="1:22" s="24" customFormat="1" ht="18" x14ac:dyDescent="0.25">
      <c r="A118" s="27"/>
      <c r="B118" s="27" t="s">
        <v>29</v>
      </c>
      <c r="C118" s="27"/>
      <c r="D118" s="27"/>
      <c r="E118" s="27"/>
      <c r="F118" s="27"/>
      <c r="G118" s="27"/>
      <c r="H118" s="27"/>
      <c r="I118" s="27"/>
      <c r="J118" s="27"/>
      <c r="K118" s="103"/>
      <c r="L118" s="28">
        <f>SUM(L110,L105,L88,L79,L67,L60,L53,L48,L41,L26,L20,L14,L8,L113)</f>
        <v>142872.5</v>
      </c>
      <c r="M118" s="309"/>
      <c r="N118" s="25"/>
      <c r="O118" s="25"/>
      <c r="P118" s="25"/>
      <c r="Q118" s="25"/>
      <c r="R118" s="25"/>
      <c r="S118" s="25"/>
      <c r="T118" s="26"/>
      <c r="U118" s="25"/>
      <c r="V118" s="25"/>
    </row>
    <row r="119" spans="1:22" x14ac:dyDescent="0.2">
      <c r="O119" s="19"/>
      <c r="P119" s="19"/>
      <c r="Q119" s="19"/>
      <c r="R119" s="19"/>
      <c r="S119" s="19"/>
      <c r="T119" s="19"/>
      <c r="U119" s="19"/>
      <c r="V119" s="19"/>
    </row>
  </sheetData>
  <mergeCells count="21">
    <mergeCell ref="N68:R70"/>
    <mergeCell ref="N7:R8"/>
    <mergeCell ref="N15:R17"/>
    <mergeCell ref="N21:R21"/>
    <mergeCell ref="N22:R22"/>
    <mergeCell ref="N37:R38"/>
    <mergeCell ref="N113:R115"/>
    <mergeCell ref="G110:H110"/>
    <mergeCell ref="N91:R91"/>
    <mergeCell ref="N89:R89"/>
    <mergeCell ref="O96:S96"/>
    <mergeCell ref="N95:R95"/>
    <mergeCell ref="N90:R90"/>
    <mergeCell ref="I110:J110"/>
    <mergeCell ref="A1:L1"/>
    <mergeCell ref="N1:R1"/>
    <mergeCell ref="A2:L2"/>
    <mergeCell ref="N2:R5"/>
    <mergeCell ref="A4:L4"/>
    <mergeCell ref="A5:L5"/>
    <mergeCell ref="A3:L3"/>
  </mergeCells>
  <hyperlinks>
    <hyperlink ref="N22:R22" r:id="rId1" display="Federal Per Diem Rates" xr:uid="{00000000-0004-0000-0100-000000000000}"/>
    <hyperlink ref="N25" r:id="rId2" xr:uid="{00000000-0004-0000-0100-000001000000}"/>
  </hyperlinks>
  <pageMargins left="0.5" right="0.5" top="0.5" bottom="0.5" header="0.5" footer="0.5"/>
  <pageSetup scale="85" fitToHeight="10" orientation="portrait" r:id="rId3"/>
  <headerFooter alignWithMargins="0"/>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V108"/>
  <sheetViews>
    <sheetView workbookViewId="0">
      <pane ySplit="7" topLeftCell="A8" activePane="bottomLeft" state="frozen"/>
      <selection pane="bottomLeft" activeCell="A5" sqref="A5:L5"/>
    </sheetView>
  </sheetViews>
  <sheetFormatPr defaultRowHeight="12.75" x14ac:dyDescent="0.2"/>
  <cols>
    <col min="1" max="1" width="3.5703125" customWidth="1"/>
    <col min="2" max="2" width="2.140625" customWidth="1"/>
    <col min="3" max="3" width="33.140625" customWidth="1"/>
    <col min="4" max="4" width="6" bestFit="1" customWidth="1"/>
    <col min="5" max="5" width="7.5703125" customWidth="1"/>
    <col min="6" max="6" width="6" customWidth="1"/>
    <col min="7" max="7" width="8.28515625" customWidth="1"/>
    <col min="8" max="8" width="2.85546875" customWidth="1"/>
    <col min="9" max="9" width="11.85546875" customWidth="1"/>
    <col min="10" max="10" width="5.5703125" customWidth="1"/>
    <col min="11" max="11" width="11.85546875" style="96" customWidth="1"/>
    <col min="12" max="12" width="14.7109375" customWidth="1"/>
    <col min="13" max="13" width="1.42578125" style="23" customWidth="1"/>
    <col min="16" max="16" width="10.42578125" bestFit="1" customWidth="1"/>
    <col min="18" max="18" width="13" customWidth="1"/>
  </cols>
  <sheetData>
    <row r="1" spans="1:18" ht="25.15" customHeight="1" x14ac:dyDescent="0.25">
      <c r="A1" s="460" t="s">
        <v>153</v>
      </c>
      <c r="B1" s="447"/>
      <c r="C1" s="447"/>
      <c r="D1" s="447"/>
      <c r="E1" s="447"/>
      <c r="F1" s="447"/>
      <c r="G1" s="447"/>
      <c r="H1" s="447"/>
      <c r="I1" s="447"/>
      <c r="J1" s="447"/>
      <c r="K1" s="447"/>
      <c r="L1" s="447"/>
      <c r="M1" s="297"/>
      <c r="N1" s="407" t="s">
        <v>113</v>
      </c>
      <c r="O1" s="408"/>
      <c r="P1" s="408"/>
      <c r="Q1" s="408"/>
      <c r="R1" s="408"/>
    </row>
    <row r="2" spans="1:18" x14ac:dyDescent="0.2">
      <c r="A2" s="446" t="s">
        <v>54</v>
      </c>
      <c r="B2" s="447"/>
      <c r="C2" s="447"/>
      <c r="D2" s="447"/>
      <c r="E2" s="447"/>
      <c r="F2" s="447"/>
      <c r="G2" s="447"/>
      <c r="H2" s="447"/>
      <c r="I2" s="447"/>
      <c r="J2" s="447"/>
      <c r="K2" s="447"/>
      <c r="L2" s="447"/>
      <c r="M2" s="297"/>
      <c r="N2" s="452" t="s">
        <v>114</v>
      </c>
      <c r="O2" s="453"/>
      <c r="P2" s="453"/>
      <c r="Q2" s="453"/>
      <c r="R2" s="453"/>
    </row>
    <row r="3" spans="1:18" x14ac:dyDescent="0.2">
      <c r="A3" s="446" t="s">
        <v>66</v>
      </c>
      <c r="B3" s="447"/>
      <c r="C3" s="447"/>
      <c r="D3" s="447"/>
      <c r="E3" s="447"/>
      <c r="F3" s="447"/>
      <c r="G3" s="447"/>
      <c r="H3" s="447"/>
      <c r="I3" s="447"/>
      <c r="J3" s="447"/>
      <c r="K3" s="447"/>
      <c r="L3" s="447"/>
      <c r="M3" s="297"/>
      <c r="N3" s="456"/>
      <c r="O3" s="455"/>
      <c r="P3" s="455"/>
      <c r="Q3" s="455"/>
      <c r="R3" s="455"/>
    </row>
    <row r="4" spans="1:18" x14ac:dyDescent="0.2">
      <c r="A4" s="446" t="s">
        <v>65</v>
      </c>
      <c r="B4" s="447"/>
      <c r="C4" s="447"/>
      <c r="D4" s="447"/>
      <c r="E4" s="447"/>
      <c r="F4" s="447"/>
      <c r="G4" s="447"/>
      <c r="H4" s="447"/>
      <c r="I4" s="447"/>
      <c r="J4" s="447"/>
      <c r="K4" s="447"/>
      <c r="L4" s="447"/>
      <c r="M4" s="297"/>
      <c r="N4" s="455"/>
      <c r="O4" s="455"/>
      <c r="P4" s="455"/>
      <c r="Q4" s="455"/>
      <c r="R4" s="455"/>
    </row>
    <row r="5" spans="1:18" x14ac:dyDescent="0.2">
      <c r="A5" s="405" t="s">
        <v>164</v>
      </c>
      <c r="B5" s="406"/>
      <c r="C5" s="406"/>
      <c r="D5" s="406"/>
      <c r="E5" s="406"/>
      <c r="F5" s="406"/>
      <c r="G5" s="406"/>
      <c r="H5" s="406"/>
      <c r="I5" s="406"/>
      <c r="J5" s="406"/>
      <c r="K5" s="406"/>
      <c r="L5" s="406"/>
      <c r="M5" s="297"/>
      <c r="N5" s="349"/>
      <c r="O5" s="349"/>
      <c r="P5" s="349"/>
      <c r="Q5" s="349"/>
      <c r="R5" s="349"/>
    </row>
    <row r="7" spans="1:18" ht="21" customHeight="1" x14ac:dyDescent="0.2">
      <c r="B7" s="1"/>
      <c r="C7" s="1"/>
      <c r="D7" s="155" t="s">
        <v>16</v>
      </c>
      <c r="E7" s="108" t="s">
        <v>53</v>
      </c>
      <c r="F7" s="155" t="s">
        <v>15</v>
      </c>
      <c r="G7" s="109" t="s">
        <v>53</v>
      </c>
      <c r="H7" s="105"/>
      <c r="I7" s="105" t="s">
        <v>79</v>
      </c>
      <c r="J7" s="127" t="s">
        <v>53</v>
      </c>
      <c r="K7" s="90" t="s">
        <v>0</v>
      </c>
      <c r="L7" s="37"/>
      <c r="M7" s="298"/>
      <c r="N7" s="413" t="s">
        <v>35</v>
      </c>
      <c r="O7" s="413"/>
      <c r="P7" s="413"/>
      <c r="Q7" s="413"/>
      <c r="R7" s="413"/>
    </row>
    <row r="8" spans="1:18" x14ac:dyDescent="0.2">
      <c r="A8" s="22">
        <v>1</v>
      </c>
      <c r="B8" s="10" t="s">
        <v>3</v>
      </c>
      <c r="C8" s="11"/>
      <c r="D8" s="11"/>
      <c r="E8" s="11"/>
      <c r="F8" s="12"/>
      <c r="G8" s="11"/>
      <c r="H8" s="11"/>
      <c r="I8" s="11"/>
      <c r="J8" s="11"/>
      <c r="K8" s="91"/>
      <c r="L8" s="13">
        <f>ROUND(K12,0)</f>
        <v>1678</v>
      </c>
      <c r="M8" s="299"/>
      <c r="N8" s="414"/>
      <c r="O8" s="414"/>
      <c r="P8" s="414"/>
      <c r="Q8" s="414"/>
      <c r="R8" s="414"/>
    </row>
    <row r="9" spans="1:18" x14ac:dyDescent="0.2">
      <c r="A9" s="104"/>
      <c r="C9" s="448" t="s">
        <v>69</v>
      </c>
      <c r="D9" s="157"/>
      <c r="E9" s="158"/>
      <c r="F9" s="159">
        <v>45</v>
      </c>
      <c r="G9" s="160" t="s">
        <v>62</v>
      </c>
      <c r="H9" t="s">
        <v>1</v>
      </c>
      <c r="I9" s="162">
        <v>23.52</v>
      </c>
      <c r="J9" s="160" t="s">
        <v>63</v>
      </c>
      <c r="K9" s="125">
        <f>IF(D9="",F9*I9,D9*F9*I9)</f>
        <v>1058.4000000000001</v>
      </c>
      <c r="L9" s="7"/>
      <c r="M9" s="49"/>
      <c r="O9" s="2"/>
    </row>
    <row r="10" spans="1:18" x14ac:dyDescent="0.2">
      <c r="A10" s="104"/>
      <c r="C10" s="448" t="s">
        <v>70</v>
      </c>
      <c r="D10" s="157"/>
      <c r="E10" s="158"/>
      <c r="F10" s="159">
        <v>8</v>
      </c>
      <c r="G10" s="160" t="s">
        <v>62</v>
      </c>
      <c r="H10" t="s">
        <v>1</v>
      </c>
      <c r="I10" s="162">
        <v>15</v>
      </c>
      <c r="J10" s="160" t="s">
        <v>63</v>
      </c>
      <c r="K10" s="125">
        <f t="shared" ref="K10:K11" si="0">IF(D10="",F10*I10,D10*F10*I10)</f>
        <v>120</v>
      </c>
      <c r="L10" s="7"/>
      <c r="M10" s="49"/>
      <c r="O10" s="2"/>
    </row>
    <row r="11" spans="1:18" x14ac:dyDescent="0.2">
      <c r="A11" s="104"/>
      <c r="C11" s="448" t="s">
        <v>72</v>
      </c>
      <c r="D11" s="157">
        <v>2</v>
      </c>
      <c r="E11" s="156" t="s">
        <v>82</v>
      </c>
      <c r="F11" s="161">
        <v>25</v>
      </c>
      <c r="G11" s="160" t="s">
        <v>62</v>
      </c>
      <c r="H11" s="124" t="s">
        <v>1</v>
      </c>
      <c r="I11" s="163">
        <v>10</v>
      </c>
      <c r="J11" s="160" t="s">
        <v>63</v>
      </c>
      <c r="K11" s="125">
        <f t="shared" si="0"/>
        <v>500</v>
      </c>
      <c r="L11" s="7"/>
      <c r="M11" s="49"/>
    </row>
    <row r="12" spans="1:18" x14ac:dyDescent="0.2">
      <c r="A12" s="104"/>
      <c r="F12" s="5"/>
      <c r="G12" s="8" t="s">
        <v>6</v>
      </c>
      <c r="H12" s="8"/>
      <c r="I12" s="6"/>
      <c r="J12" s="3"/>
      <c r="K12" s="93">
        <f>SUM(K9:K11)</f>
        <v>1678.4</v>
      </c>
      <c r="L12" s="4"/>
      <c r="M12" s="300"/>
      <c r="P12" s="2"/>
    </row>
    <row r="13" spans="1:18" ht="7.15" customHeight="1" x14ac:dyDescent="0.2">
      <c r="A13" s="104"/>
      <c r="F13" s="5"/>
      <c r="G13" s="8"/>
      <c r="H13" s="8"/>
      <c r="I13" s="6"/>
      <c r="J13" s="3"/>
      <c r="K13" s="93"/>
      <c r="L13" s="4"/>
      <c r="M13" s="300"/>
      <c r="P13" s="2"/>
    </row>
    <row r="14" spans="1:18" ht="14.45" customHeight="1" x14ac:dyDescent="0.2">
      <c r="A14" s="48">
        <v>2</v>
      </c>
      <c r="B14" s="46" t="s">
        <v>21</v>
      </c>
      <c r="C14" s="47"/>
      <c r="D14" s="40"/>
      <c r="E14" s="40"/>
      <c r="F14" s="41"/>
      <c r="G14" s="42"/>
      <c r="H14" s="42"/>
      <c r="I14" s="43"/>
      <c r="J14" s="44"/>
      <c r="K14" s="94"/>
      <c r="L14" s="69">
        <f>ROUND(K18,0)</f>
        <v>599</v>
      </c>
      <c r="M14" s="301"/>
      <c r="P14" s="2"/>
    </row>
    <row r="15" spans="1:18" x14ac:dyDescent="0.2">
      <c r="A15" s="104"/>
      <c r="C15" s="164" t="s">
        <v>8</v>
      </c>
      <c r="D15" s="165"/>
      <c r="E15" s="164"/>
      <c r="F15" s="166"/>
      <c r="G15" s="451" t="s">
        <v>71</v>
      </c>
      <c r="H15" t="s">
        <v>1</v>
      </c>
      <c r="I15" s="170">
        <v>0.35099999999999998</v>
      </c>
      <c r="J15" s="197" t="s">
        <v>80</v>
      </c>
      <c r="K15" s="125">
        <f>(K9+K10)*I15</f>
        <v>413.61840000000001</v>
      </c>
      <c r="L15" s="20"/>
      <c r="M15" s="302"/>
      <c r="N15" s="393" t="s">
        <v>18</v>
      </c>
      <c r="O15" s="398"/>
      <c r="P15" s="398"/>
      <c r="Q15" s="398"/>
      <c r="R15" s="398"/>
    </row>
    <row r="16" spans="1:18" x14ac:dyDescent="0.2">
      <c r="A16" s="104"/>
      <c r="C16" s="164"/>
      <c r="D16" s="165"/>
      <c r="E16" s="164"/>
      <c r="F16" s="166"/>
      <c r="G16" s="451" t="s">
        <v>73</v>
      </c>
      <c r="H16" s="124" t="s">
        <v>1</v>
      </c>
      <c r="I16" s="171">
        <v>0.37</v>
      </c>
      <c r="J16" s="197" t="s">
        <v>80</v>
      </c>
      <c r="K16" s="125">
        <f>K11*I16</f>
        <v>185</v>
      </c>
      <c r="L16" s="20"/>
      <c r="M16" s="302"/>
      <c r="N16" s="394"/>
      <c r="O16" s="399"/>
      <c r="P16" s="399"/>
      <c r="Q16" s="399"/>
      <c r="R16" s="399"/>
    </row>
    <row r="17" spans="1:18" ht="13.15" customHeight="1" x14ac:dyDescent="0.2">
      <c r="A17" s="104"/>
      <c r="C17" s="167"/>
      <c r="D17" s="168"/>
      <c r="E17" s="167"/>
      <c r="F17" s="169"/>
      <c r="G17" s="167"/>
      <c r="H17" t="s">
        <v>1</v>
      </c>
      <c r="I17" s="167"/>
      <c r="J17" s="197" t="s">
        <v>80</v>
      </c>
      <c r="K17" s="125"/>
      <c r="L17" s="244"/>
      <c r="M17" s="310"/>
      <c r="N17" s="400"/>
      <c r="O17" s="400"/>
      <c r="P17" s="400"/>
      <c r="Q17" s="400"/>
      <c r="R17" s="400"/>
    </row>
    <row r="18" spans="1:18" x14ac:dyDescent="0.2">
      <c r="A18" s="104"/>
      <c r="C18" s="104"/>
      <c r="D18" s="104"/>
      <c r="E18" s="104"/>
      <c r="G18" s="8" t="s">
        <v>7</v>
      </c>
      <c r="H18" s="3"/>
      <c r="I18" s="17"/>
      <c r="J18" s="3"/>
      <c r="K18" s="95">
        <f>SUM(K15:K17)</f>
        <v>598.61840000000007</v>
      </c>
      <c r="L18" s="14"/>
      <c r="M18" s="304"/>
    </row>
    <row r="19" spans="1:18" x14ac:dyDescent="0.2">
      <c r="A19" s="104"/>
      <c r="L19" s="2"/>
      <c r="M19" s="305"/>
    </row>
    <row r="20" spans="1:18" x14ac:dyDescent="0.2">
      <c r="A20" s="22">
        <v>3</v>
      </c>
      <c r="B20" s="10" t="s">
        <v>5</v>
      </c>
      <c r="C20" s="11"/>
      <c r="D20" s="11"/>
      <c r="E20" s="11"/>
      <c r="F20" s="11"/>
      <c r="G20" s="11"/>
      <c r="H20" s="11"/>
      <c r="I20" s="11"/>
      <c r="J20" s="11"/>
      <c r="K20" s="97"/>
      <c r="L20" s="13">
        <f>ROUND(K21+K22+K23+K24,0)</f>
        <v>423</v>
      </c>
      <c r="M20" s="299"/>
    </row>
    <row r="21" spans="1:18" x14ac:dyDescent="0.2">
      <c r="A21" s="104"/>
      <c r="C21" s="458" t="s">
        <v>4</v>
      </c>
      <c r="D21" s="174">
        <v>7</v>
      </c>
      <c r="E21" s="175" t="s">
        <v>37</v>
      </c>
      <c r="F21" s="176">
        <v>113</v>
      </c>
      <c r="G21" s="175" t="s">
        <v>38</v>
      </c>
      <c r="H21" t="s">
        <v>1</v>
      </c>
      <c r="I21" s="177">
        <v>0.53500000000000003</v>
      </c>
      <c r="J21" s="167" t="s">
        <v>2</v>
      </c>
      <c r="K21" s="125">
        <f>IF(D21="",F21*I21,D21*F21*I21)</f>
        <v>423.185</v>
      </c>
      <c r="L21" s="7"/>
      <c r="M21" s="49"/>
      <c r="N21" s="401" t="s">
        <v>57</v>
      </c>
      <c r="O21" s="401"/>
      <c r="P21" s="401"/>
      <c r="Q21" s="401"/>
      <c r="R21" s="401"/>
    </row>
    <row r="22" spans="1:18" x14ac:dyDescent="0.2">
      <c r="A22" s="104"/>
      <c r="C22" s="167"/>
      <c r="D22" s="174"/>
      <c r="E22" s="167"/>
      <c r="F22" s="161"/>
      <c r="G22" s="167"/>
      <c r="H22" t="s">
        <v>1</v>
      </c>
      <c r="I22" s="177"/>
      <c r="J22" s="197" t="s">
        <v>80</v>
      </c>
      <c r="K22" s="125">
        <f t="shared" ref="K22:K24" si="1">IF(D22="",F22*I22,D22*F22*I22)</f>
        <v>0</v>
      </c>
      <c r="L22" s="7"/>
      <c r="M22" s="49"/>
      <c r="N22" s="402" t="s">
        <v>56</v>
      </c>
      <c r="O22" s="402"/>
      <c r="P22" s="402"/>
      <c r="Q22" s="402"/>
      <c r="R22" s="402"/>
    </row>
    <row r="23" spans="1:18" x14ac:dyDescent="0.2">
      <c r="C23" s="167"/>
      <c r="D23" s="174"/>
      <c r="E23" s="167"/>
      <c r="F23" s="176"/>
      <c r="G23" s="167"/>
      <c r="H23" t="s">
        <v>1</v>
      </c>
      <c r="I23" s="177"/>
      <c r="J23" s="197" t="s">
        <v>80</v>
      </c>
      <c r="K23" s="125">
        <f t="shared" si="1"/>
        <v>0</v>
      </c>
      <c r="L23" s="7"/>
      <c r="M23" s="49"/>
    </row>
    <row r="24" spans="1:18" x14ac:dyDescent="0.2">
      <c r="C24" s="167"/>
      <c r="D24" s="174"/>
      <c r="E24" s="167"/>
      <c r="F24" s="176"/>
      <c r="G24" s="167"/>
      <c r="H24" t="s">
        <v>1</v>
      </c>
      <c r="I24" s="177"/>
      <c r="J24" s="197" t="s">
        <v>80</v>
      </c>
      <c r="K24" s="125">
        <f t="shared" si="1"/>
        <v>0</v>
      </c>
      <c r="L24" s="7"/>
      <c r="M24" s="49"/>
      <c r="N24" s="112" t="s">
        <v>58</v>
      </c>
      <c r="O24" s="68"/>
      <c r="P24" s="68"/>
      <c r="Q24" s="68"/>
      <c r="R24" s="68"/>
    </row>
    <row r="25" spans="1:18" x14ac:dyDescent="0.2">
      <c r="C25" s="23"/>
      <c r="D25" s="172"/>
      <c r="E25" s="23"/>
      <c r="F25" s="173"/>
      <c r="G25" s="23"/>
      <c r="I25" s="115"/>
      <c r="J25" s="152"/>
      <c r="K25" s="125"/>
      <c r="L25" s="7"/>
      <c r="M25" s="49"/>
      <c r="N25" s="110" t="s">
        <v>64</v>
      </c>
      <c r="O25" s="68"/>
      <c r="P25" s="111"/>
      <c r="Q25" s="111"/>
      <c r="R25" s="68"/>
    </row>
    <row r="26" spans="1:18" x14ac:dyDescent="0.2">
      <c r="A26" s="22">
        <v>4</v>
      </c>
      <c r="B26" s="10" t="s">
        <v>26</v>
      </c>
      <c r="C26" s="10"/>
      <c r="D26" s="10"/>
      <c r="E26" s="10"/>
      <c r="F26" s="10"/>
      <c r="G26" s="10"/>
      <c r="H26" s="10"/>
      <c r="I26" s="10"/>
      <c r="J26" s="10"/>
      <c r="K26" s="91"/>
      <c r="L26" s="13">
        <f>ROUND(K32+K39,0)</f>
        <v>1880</v>
      </c>
      <c r="M26" s="299"/>
    </row>
    <row r="27" spans="1:18" x14ac:dyDescent="0.2">
      <c r="B27" s="3" t="s">
        <v>13</v>
      </c>
      <c r="C27" s="23"/>
      <c r="D27" s="118"/>
      <c r="E27" s="118"/>
      <c r="F27" s="118"/>
      <c r="G27" s="118"/>
      <c r="H27" s="23"/>
      <c r="I27" s="33"/>
      <c r="J27" s="23"/>
      <c r="L27" s="2"/>
      <c r="M27" s="305"/>
    </row>
    <row r="28" spans="1:18" x14ac:dyDescent="0.2">
      <c r="B28" s="3"/>
      <c r="C28" s="449" t="s">
        <v>76</v>
      </c>
      <c r="D28" s="174"/>
      <c r="E28" s="167"/>
      <c r="F28" s="176">
        <v>1</v>
      </c>
      <c r="G28" s="167"/>
      <c r="H28" t="s">
        <v>1</v>
      </c>
      <c r="I28" s="177">
        <v>500</v>
      </c>
      <c r="J28" s="197" t="s">
        <v>87</v>
      </c>
      <c r="K28" s="125">
        <f>IF(D28="",F28*I28,D28*F28*I28)</f>
        <v>500</v>
      </c>
      <c r="L28" s="7"/>
      <c r="M28" s="49"/>
    </row>
    <row r="29" spans="1:18" x14ac:dyDescent="0.2">
      <c r="C29" s="449" t="s">
        <v>111</v>
      </c>
      <c r="D29" s="157"/>
      <c r="E29" s="158"/>
      <c r="F29" s="161">
        <v>1</v>
      </c>
      <c r="G29" s="167"/>
      <c r="H29" t="s">
        <v>1</v>
      </c>
      <c r="I29" s="177">
        <v>250</v>
      </c>
      <c r="J29" s="197" t="s">
        <v>88</v>
      </c>
      <c r="K29" s="125">
        <f t="shared" ref="K29:K31" si="2">IF(D29="",F29*I29,D29*F29*I29)</f>
        <v>250</v>
      </c>
      <c r="L29" s="7"/>
      <c r="M29" s="49"/>
    </row>
    <row r="30" spans="1:18" x14ac:dyDescent="0.2">
      <c r="C30" s="167"/>
      <c r="D30" s="157"/>
      <c r="E30" s="158"/>
      <c r="F30" s="161"/>
      <c r="G30" s="167"/>
      <c r="H30" t="s">
        <v>1</v>
      </c>
      <c r="I30" s="177"/>
      <c r="J30" s="197" t="s">
        <v>80</v>
      </c>
      <c r="K30" s="125">
        <f t="shared" si="2"/>
        <v>0</v>
      </c>
      <c r="L30" s="7"/>
      <c r="M30" s="49"/>
    </row>
    <row r="31" spans="1:18" x14ac:dyDescent="0.2">
      <c r="C31" s="158"/>
      <c r="D31" s="157"/>
      <c r="E31" s="158"/>
      <c r="F31" s="161"/>
      <c r="G31" s="167"/>
      <c r="H31" t="s">
        <v>1</v>
      </c>
      <c r="I31" s="177"/>
      <c r="J31" s="197" t="s">
        <v>80</v>
      </c>
      <c r="K31" s="125">
        <f t="shared" si="2"/>
        <v>0</v>
      </c>
      <c r="L31" s="7"/>
      <c r="M31" s="49"/>
    </row>
    <row r="32" spans="1:18" x14ac:dyDescent="0.2">
      <c r="F32" s="3"/>
      <c r="G32" s="8" t="s">
        <v>9</v>
      </c>
      <c r="H32" s="8"/>
      <c r="I32" s="35"/>
      <c r="J32" s="3"/>
      <c r="K32" s="126">
        <f>SUM(K28:K31)</f>
        <v>750</v>
      </c>
      <c r="L32" s="14"/>
      <c r="M32" s="304"/>
    </row>
    <row r="33" spans="1:18" x14ac:dyDescent="0.2">
      <c r="I33" s="34"/>
      <c r="L33" s="2"/>
      <c r="M33" s="305"/>
    </row>
    <row r="34" spans="1:18" x14ac:dyDescent="0.2">
      <c r="B34" s="3" t="s">
        <v>14</v>
      </c>
      <c r="I34" s="34"/>
      <c r="L34" s="2"/>
      <c r="M34" s="305"/>
    </row>
    <row r="35" spans="1:18" x14ac:dyDescent="0.2">
      <c r="C35" s="449" t="s">
        <v>75</v>
      </c>
      <c r="D35" s="174"/>
      <c r="E35" s="160"/>
      <c r="F35" s="176">
        <v>500</v>
      </c>
      <c r="G35" s="167"/>
      <c r="H35" t="s">
        <v>1</v>
      </c>
      <c r="I35" s="177">
        <v>2.06</v>
      </c>
      <c r="J35" s="160" t="s">
        <v>74</v>
      </c>
      <c r="K35" s="125">
        <f>IF(D35="",F35*I35,D35*F35*I35)</f>
        <v>1030</v>
      </c>
      <c r="L35" s="7"/>
      <c r="M35" s="49"/>
    </row>
    <row r="36" spans="1:18" x14ac:dyDescent="0.2">
      <c r="C36" s="449" t="s">
        <v>77</v>
      </c>
      <c r="D36" s="174"/>
      <c r="E36" s="167"/>
      <c r="F36" s="176">
        <v>2</v>
      </c>
      <c r="G36" s="167"/>
      <c r="H36" t="s">
        <v>1</v>
      </c>
      <c r="I36" s="177">
        <v>50</v>
      </c>
      <c r="J36" s="199" t="s">
        <v>107</v>
      </c>
      <c r="K36" s="125">
        <f>IF(D36="",F36*I36,D36*F36*I36)</f>
        <v>100</v>
      </c>
      <c r="L36" s="7"/>
      <c r="M36" s="49"/>
    </row>
    <row r="37" spans="1:18" ht="12.75" customHeight="1" x14ac:dyDescent="0.2">
      <c r="C37" s="167"/>
      <c r="D37" s="174"/>
      <c r="E37" s="167"/>
      <c r="F37" s="176"/>
      <c r="G37" s="167"/>
      <c r="H37" t="s">
        <v>1</v>
      </c>
      <c r="I37" s="177"/>
      <c r="J37" s="198" t="s">
        <v>80</v>
      </c>
      <c r="K37" s="125">
        <f>IF(D37="",F37*I37,D37*F37*I37)</f>
        <v>0</v>
      </c>
      <c r="L37" s="7"/>
      <c r="M37" s="49"/>
      <c r="N37" s="403" t="s">
        <v>17</v>
      </c>
      <c r="O37" s="415"/>
      <c r="P37" s="415"/>
      <c r="Q37" s="415"/>
      <c r="R37" s="415"/>
    </row>
    <row r="38" spans="1:18" ht="12.75" customHeight="1" x14ac:dyDescent="0.2">
      <c r="C38" s="167"/>
      <c r="D38" s="174"/>
      <c r="E38" s="167"/>
      <c r="F38" s="176"/>
      <c r="G38" s="167"/>
      <c r="H38" t="s">
        <v>1</v>
      </c>
      <c r="I38" s="177"/>
      <c r="J38" s="197" t="s">
        <v>80</v>
      </c>
      <c r="K38" s="125">
        <f>IF(D38="",F38*I38,D38*F38*I38)</f>
        <v>0</v>
      </c>
      <c r="L38" s="7"/>
      <c r="M38" s="49"/>
      <c r="N38" s="416"/>
      <c r="O38" s="416"/>
      <c r="P38" s="416"/>
      <c r="Q38" s="416"/>
      <c r="R38" s="416"/>
    </row>
    <row r="39" spans="1:18" ht="12.75" customHeight="1" x14ac:dyDescent="0.2">
      <c r="C39" s="8"/>
      <c r="D39" s="8"/>
      <c r="E39" s="8"/>
      <c r="F39" s="15"/>
      <c r="G39" s="8" t="s">
        <v>10</v>
      </c>
      <c r="H39" s="8"/>
      <c r="I39" s="35"/>
      <c r="J39" s="3"/>
      <c r="K39" s="126">
        <f>SUM(K35:K38)</f>
        <v>1130</v>
      </c>
      <c r="L39" s="14"/>
      <c r="M39" s="304"/>
      <c r="N39" s="31"/>
      <c r="O39" s="31"/>
      <c r="P39" s="31"/>
      <c r="Q39" s="31"/>
      <c r="R39" s="31"/>
    </row>
    <row r="40" spans="1:18" ht="12.75" customHeight="1" x14ac:dyDescent="0.2">
      <c r="C40" s="8"/>
      <c r="D40" s="8"/>
      <c r="E40" s="8"/>
      <c r="F40" s="15"/>
      <c r="G40" s="8"/>
      <c r="H40" s="8"/>
      <c r="I40" s="35"/>
      <c r="J40" s="3"/>
      <c r="K40" s="95"/>
      <c r="L40" s="14"/>
      <c r="M40" s="304"/>
      <c r="N40" s="31"/>
      <c r="O40" s="31"/>
      <c r="P40" s="31"/>
      <c r="Q40" s="31"/>
      <c r="R40" s="31"/>
    </row>
    <row r="41" spans="1:18" ht="12.75" customHeight="1" x14ac:dyDescent="0.2">
      <c r="A41" s="22">
        <v>5</v>
      </c>
      <c r="B41" s="10" t="s">
        <v>22</v>
      </c>
      <c r="C41" s="11"/>
      <c r="D41" s="11"/>
      <c r="E41" s="11"/>
      <c r="F41" s="11"/>
      <c r="G41" s="11"/>
      <c r="H41" s="11"/>
      <c r="I41" s="11"/>
      <c r="J41" s="11"/>
      <c r="K41" s="97"/>
      <c r="L41" s="13">
        <f>ROUND(K42+K43+K44+K45,0)</f>
        <v>5040</v>
      </c>
      <c r="M41" s="299"/>
      <c r="N41" s="31"/>
      <c r="O41" s="31"/>
      <c r="P41" s="31"/>
      <c r="Q41" s="31"/>
      <c r="R41" s="31"/>
    </row>
    <row r="42" spans="1:18" ht="12.75" customHeight="1" x14ac:dyDescent="0.2">
      <c r="C42" s="167"/>
      <c r="D42" s="174">
        <v>12</v>
      </c>
      <c r="E42" s="160" t="s">
        <v>67</v>
      </c>
      <c r="F42" s="161">
        <v>12</v>
      </c>
      <c r="G42" s="160" t="s">
        <v>108</v>
      </c>
      <c r="H42" t="s">
        <v>1</v>
      </c>
      <c r="I42" s="177">
        <v>35</v>
      </c>
      <c r="J42" s="200" t="s">
        <v>85</v>
      </c>
      <c r="K42" s="125">
        <f>IF(D42="",F42*I42,D42*F42*I42)</f>
        <v>5040</v>
      </c>
      <c r="L42" s="7"/>
      <c r="M42" s="49"/>
      <c r="N42" s="31"/>
      <c r="O42" s="31"/>
      <c r="P42" s="31"/>
      <c r="Q42" s="31"/>
      <c r="R42" s="31"/>
    </row>
    <row r="43" spans="1:18" ht="12.75" customHeight="1" x14ac:dyDescent="0.2">
      <c r="C43" s="167"/>
      <c r="D43" s="174"/>
      <c r="E43" s="167"/>
      <c r="F43" s="176"/>
      <c r="G43" s="167"/>
      <c r="H43" t="s">
        <v>1</v>
      </c>
      <c r="I43" s="177"/>
      <c r="J43" s="200" t="s">
        <v>80</v>
      </c>
      <c r="K43" s="125">
        <f>IF(D43="",F43*I43,D43*F43*I43)</f>
        <v>0</v>
      </c>
      <c r="L43" s="7"/>
      <c r="M43" s="49"/>
      <c r="N43" s="31"/>
      <c r="O43" s="31"/>
      <c r="P43" s="31"/>
      <c r="Q43" s="31"/>
      <c r="R43" s="31"/>
    </row>
    <row r="44" spans="1:18" ht="12.75" customHeight="1" x14ac:dyDescent="0.2">
      <c r="C44" s="167"/>
      <c r="D44" s="174"/>
      <c r="E44" s="167"/>
      <c r="F44" s="176"/>
      <c r="G44" s="167"/>
      <c r="H44" t="s">
        <v>1</v>
      </c>
      <c r="I44" s="177"/>
      <c r="J44" s="200" t="s">
        <v>80</v>
      </c>
      <c r="K44" s="125">
        <f>IF(D44="",F44*I44,D44*F44*I44)</f>
        <v>0</v>
      </c>
      <c r="L44" s="7"/>
      <c r="M44" s="49"/>
      <c r="N44" s="31"/>
      <c r="O44" s="31"/>
      <c r="P44" s="31"/>
      <c r="Q44" s="31"/>
      <c r="R44" s="31"/>
    </row>
    <row r="45" spans="1:18" ht="12.75" customHeight="1" x14ac:dyDescent="0.2">
      <c r="C45" s="167"/>
      <c r="D45" s="174"/>
      <c r="E45" s="167"/>
      <c r="F45" s="176"/>
      <c r="G45" s="167"/>
      <c r="H45" t="s">
        <v>1</v>
      </c>
      <c r="I45" s="177"/>
      <c r="J45" s="200" t="s">
        <v>80</v>
      </c>
      <c r="K45" s="125">
        <f>IF(D45="",F45*I45,D45*F45*I45)</f>
        <v>0</v>
      </c>
      <c r="L45" s="7"/>
      <c r="M45" s="49"/>
      <c r="N45" s="31"/>
      <c r="O45" s="31"/>
      <c r="P45" s="31"/>
      <c r="Q45" s="31"/>
      <c r="R45" s="31"/>
    </row>
    <row r="46" spans="1:18" ht="12.75" customHeight="1" x14ac:dyDescent="0.2">
      <c r="C46" s="167"/>
      <c r="D46" s="174"/>
      <c r="E46" s="167"/>
      <c r="F46" s="176"/>
      <c r="G46" s="167"/>
      <c r="I46" s="177"/>
      <c r="J46" s="200" t="s">
        <v>80</v>
      </c>
      <c r="K46" s="125">
        <f>IF(D46="",F46*I46,D46*F46*I46)</f>
        <v>0</v>
      </c>
      <c r="L46" s="7"/>
      <c r="M46" s="49"/>
      <c r="N46" s="31"/>
      <c r="O46" s="31"/>
      <c r="P46" s="31"/>
      <c r="Q46" s="31"/>
      <c r="R46" s="31"/>
    </row>
    <row r="47" spans="1:18" ht="12.75" customHeight="1" x14ac:dyDescent="0.2">
      <c r="C47" s="23"/>
      <c r="D47" s="23"/>
      <c r="E47" s="23"/>
      <c r="F47" s="23"/>
      <c r="G47" s="23"/>
      <c r="H47" s="23"/>
      <c r="I47" s="33"/>
      <c r="J47" s="23"/>
      <c r="K47" s="98"/>
      <c r="L47" s="7"/>
      <c r="M47" s="49"/>
      <c r="N47" s="31"/>
      <c r="O47" s="31"/>
      <c r="P47" s="31"/>
      <c r="Q47" s="31"/>
      <c r="R47" s="31"/>
    </row>
    <row r="48" spans="1:18" ht="12.75" customHeight="1" x14ac:dyDescent="0.2">
      <c r="A48" s="48">
        <v>6</v>
      </c>
      <c r="B48" s="52" t="s">
        <v>23</v>
      </c>
      <c r="C48" s="50"/>
      <c r="D48" s="50"/>
      <c r="E48" s="50"/>
      <c r="F48" s="50"/>
      <c r="G48" s="50"/>
      <c r="H48" s="50"/>
      <c r="I48" s="51"/>
      <c r="J48" s="50"/>
      <c r="K48" s="99"/>
      <c r="L48" s="13">
        <f>ROUND(K49+K50,0)</f>
        <v>400</v>
      </c>
      <c r="M48" s="299"/>
      <c r="N48" s="31"/>
      <c r="O48" s="31"/>
      <c r="P48" s="31"/>
      <c r="Q48" s="31"/>
      <c r="R48" s="31"/>
    </row>
    <row r="49" spans="1:18" ht="12.75" customHeight="1" x14ac:dyDescent="0.2">
      <c r="C49" s="449" t="s">
        <v>89</v>
      </c>
      <c r="D49" s="174">
        <v>1</v>
      </c>
      <c r="E49" s="160" t="s">
        <v>68</v>
      </c>
      <c r="F49" s="176">
        <v>1</v>
      </c>
      <c r="G49" s="160" t="s">
        <v>91</v>
      </c>
      <c r="H49" t="s">
        <v>1</v>
      </c>
      <c r="I49" s="177">
        <v>400</v>
      </c>
      <c r="J49" s="197" t="s">
        <v>83</v>
      </c>
      <c r="K49" s="125">
        <f>IF(D49="",F49*I49,D49*F49*I49)</f>
        <v>400</v>
      </c>
      <c r="L49" s="7"/>
      <c r="M49" s="49"/>
      <c r="N49" s="31"/>
      <c r="O49" s="31"/>
      <c r="P49" s="31"/>
      <c r="Q49" s="31"/>
      <c r="R49" s="31"/>
    </row>
    <row r="50" spans="1:18" ht="12.75" customHeight="1" x14ac:dyDescent="0.2">
      <c r="C50" s="175"/>
      <c r="D50" s="174"/>
      <c r="E50" s="167"/>
      <c r="F50" s="176"/>
      <c r="G50" s="175"/>
      <c r="H50" s="18" t="s">
        <v>1</v>
      </c>
      <c r="I50" s="177"/>
      <c r="J50" s="197" t="s">
        <v>80</v>
      </c>
      <c r="K50" s="125">
        <f>IF(D50="",F50*I50,D50*F50*I50)</f>
        <v>0</v>
      </c>
      <c r="L50" s="7"/>
      <c r="M50" s="49"/>
      <c r="N50" s="31"/>
      <c r="O50" s="31"/>
      <c r="P50" s="31"/>
      <c r="Q50" s="31"/>
      <c r="R50" s="31"/>
    </row>
    <row r="51" spans="1:18" ht="12.75" customHeight="1" x14ac:dyDescent="0.2">
      <c r="C51" s="167"/>
      <c r="D51" s="174"/>
      <c r="E51" s="167"/>
      <c r="F51" s="176"/>
      <c r="G51" s="167"/>
      <c r="I51" s="177"/>
      <c r="J51" s="197" t="s">
        <v>80</v>
      </c>
      <c r="K51" s="125">
        <f>IF(D51="",F51*I51,D51*F51*I51)</f>
        <v>0</v>
      </c>
      <c r="L51" s="7"/>
      <c r="M51" s="49"/>
      <c r="N51" s="31"/>
      <c r="O51" s="31"/>
      <c r="P51" s="31"/>
      <c r="Q51" s="31"/>
      <c r="R51" s="31"/>
    </row>
    <row r="52" spans="1:18" x14ac:dyDescent="0.2">
      <c r="F52" s="119"/>
      <c r="G52" s="23"/>
      <c r="H52" s="23"/>
      <c r="I52" s="33"/>
      <c r="J52" s="23"/>
      <c r="K52" s="92"/>
      <c r="L52" s="7"/>
      <c r="M52" s="49"/>
      <c r="N52" s="31"/>
      <c r="O52" s="31"/>
      <c r="P52" s="31"/>
      <c r="Q52" s="31"/>
      <c r="R52" s="31"/>
    </row>
    <row r="53" spans="1:18" x14ac:dyDescent="0.2">
      <c r="A53" s="22">
        <v>7</v>
      </c>
      <c r="B53" s="10" t="s">
        <v>24</v>
      </c>
      <c r="C53" s="11"/>
      <c r="D53" s="11"/>
      <c r="E53" s="11"/>
      <c r="F53" s="11"/>
      <c r="G53" s="11"/>
      <c r="H53" s="11"/>
      <c r="I53" s="11"/>
      <c r="J53" s="11"/>
      <c r="K53" s="97"/>
      <c r="L53" s="13">
        <f>ROUND(K54+K55+K56+K57+K58,0)</f>
        <v>3600</v>
      </c>
      <c r="M53" s="299"/>
      <c r="N53" s="29"/>
      <c r="O53" s="29"/>
      <c r="P53" s="29"/>
      <c r="Q53" s="29"/>
      <c r="R53" s="29"/>
    </row>
    <row r="54" spans="1:18" x14ac:dyDescent="0.2">
      <c r="C54" s="449" t="s">
        <v>109</v>
      </c>
      <c r="D54" s="174">
        <v>2</v>
      </c>
      <c r="E54" s="160" t="s">
        <v>86</v>
      </c>
      <c r="F54" s="161">
        <v>12</v>
      </c>
      <c r="G54" s="160" t="s">
        <v>108</v>
      </c>
      <c r="H54" t="s">
        <v>1</v>
      </c>
      <c r="I54" s="177">
        <v>150</v>
      </c>
      <c r="J54" s="198" t="s">
        <v>110</v>
      </c>
      <c r="K54" s="125">
        <f>IF(D54="",F54*I54,D54*F54*I54)</f>
        <v>3600</v>
      </c>
      <c r="L54" s="7"/>
      <c r="M54" s="49"/>
      <c r="N54" s="32"/>
      <c r="O54" s="32"/>
      <c r="P54" s="32"/>
      <c r="Q54" s="32"/>
      <c r="R54" s="32"/>
    </row>
    <row r="55" spans="1:18" x14ac:dyDescent="0.2">
      <c r="C55" s="167"/>
      <c r="D55" s="174"/>
      <c r="E55" s="160"/>
      <c r="F55" s="161"/>
      <c r="G55" s="167"/>
      <c r="H55" t="s">
        <v>1</v>
      </c>
      <c r="I55" s="177"/>
      <c r="J55" s="198" t="s">
        <v>80</v>
      </c>
      <c r="K55" s="125">
        <f>IF(D55="",F55*I55,D55*F55*I55)</f>
        <v>0</v>
      </c>
      <c r="L55" s="7"/>
      <c r="M55" s="49"/>
      <c r="N55" s="30"/>
      <c r="O55" s="31"/>
      <c r="P55" s="31"/>
      <c r="Q55" s="31"/>
      <c r="R55" s="31"/>
    </row>
    <row r="56" spans="1:18" ht="12.6" customHeight="1" x14ac:dyDescent="0.2">
      <c r="C56" s="167"/>
      <c r="D56" s="174"/>
      <c r="E56" s="167"/>
      <c r="F56" s="161"/>
      <c r="G56" s="167"/>
      <c r="H56" t="s">
        <v>1</v>
      </c>
      <c r="I56" s="177"/>
      <c r="J56" s="198" t="s">
        <v>80</v>
      </c>
      <c r="K56" s="125">
        <f>IF(D56="",F56*I56,D56*F56*I56)</f>
        <v>0</v>
      </c>
      <c r="L56" s="7"/>
      <c r="M56" s="49"/>
      <c r="N56" s="31"/>
      <c r="O56" s="31"/>
      <c r="P56" s="31"/>
      <c r="Q56" s="31"/>
      <c r="R56" s="31"/>
    </row>
    <row r="57" spans="1:18" ht="12.6" customHeight="1" x14ac:dyDescent="0.2">
      <c r="C57" s="167"/>
      <c r="D57" s="174"/>
      <c r="E57" s="167"/>
      <c r="F57" s="176"/>
      <c r="G57" s="167"/>
      <c r="H57" t="s">
        <v>1</v>
      </c>
      <c r="I57" s="177"/>
      <c r="J57" s="198" t="s">
        <v>80</v>
      </c>
      <c r="K57" s="125">
        <f>IF(D57="",F57*I57,D57*F57*I57)</f>
        <v>0</v>
      </c>
      <c r="L57" s="7"/>
      <c r="M57" s="49"/>
      <c r="N57" s="31"/>
      <c r="O57" s="31"/>
      <c r="P57" s="31"/>
      <c r="Q57" s="31"/>
      <c r="R57" s="31"/>
    </row>
    <row r="58" spans="1:18" ht="12.6" customHeight="1" x14ac:dyDescent="0.2">
      <c r="C58" s="167"/>
      <c r="D58" s="174"/>
      <c r="E58" s="167"/>
      <c r="F58" s="176"/>
      <c r="G58" s="167"/>
      <c r="H58" t="s">
        <v>1</v>
      </c>
      <c r="I58" s="177"/>
      <c r="J58" s="198" t="s">
        <v>80</v>
      </c>
      <c r="K58" s="125">
        <f>IF(D58="",F58*I58,D58*F58*I58)</f>
        <v>0</v>
      </c>
      <c r="L58" s="7"/>
      <c r="M58" s="49"/>
      <c r="N58" s="31"/>
      <c r="O58" s="31"/>
      <c r="P58" s="31"/>
      <c r="Q58" s="31"/>
      <c r="R58" s="31"/>
    </row>
    <row r="59" spans="1:18" x14ac:dyDescent="0.2">
      <c r="I59" s="34"/>
      <c r="K59" s="92"/>
      <c r="L59" s="7"/>
      <c r="M59" s="49"/>
      <c r="N59" s="31"/>
      <c r="O59" s="31"/>
      <c r="P59" s="31"/>
      <c r="Q59" s="31"/>
      <c r="R59" s="31"/>
    </row>
    <row r="60" spans="1:18" x14ac:dyDescent="0.2">
      <c r="A60" s="22">
        <v>8</v>
      </c>
      <c r="B60" s="10" t="s">
        <v>30</v>
      </c>
      <c r="C60" s="10"/>
      <c r="D60" s="10"/>
      <c r="E60" s="10"/>
      <c r="F60" s="10"/>
      <c r="G60" s="10"/>
      <c r="H60" s="10"/>
      <c r="I60" s="10"/>
      <c r="J60" s="10"/>
      <c r="K60" s="91"/>
      <c r="L60" s="13">
        <f>ROUND(K61+K62+K63+K64,0)</f>
        <v>0</v>
      </c>
      <c r="M60" s="299"/>
      <c r="N60" s="32"/>
      <c r="O60" s="32"/>
      <c r="P60" s="32"/>
      <c r="Q60" s="32"/>
      <c r="R60" s="32"/>
    </row>
    <row r="61" spans="1:18" x14ac:dyDescent="0.2">
      <c r="B61" s="3"/>
      <c r="C61" s="175"/>
      <c r="D61" s="176"/>
      <c r="E61" s="167"/>
      <c r="F61" s="176"/>
      <c r="G61" s="175"/>
      <c r="H61" t="s">
        <v>1</v>
      </c>
      <c r="I61" s="179"/>
      <c r="J61" s="198" t="s">
        <v>80</v>
      </c>
      <c r="K61" s="125">
        <f>IF(D61="",F61*I61,D61*F61*I61)</f>
        <v>0</v>
      </c>
      <c r="L61" s="7"/>
      <c r="M61" s="49"/>
      <c r="N61" s="30"/>
      <c r="O61" s="31"/>
      <c r="P61" s="31"/>
      <c r="Q61" s="31"/>
      <c r="R61" s="31"/>
    </row>
    <row r="62" spans="1:18" ht="12.75" customHeight="1" x14ac:dyDescent="0.2">
      <c r="C62" s="175"/>
      <c r="D62" s="178"/>
      <c r="E62" s="158"/>
      <c r="F62" s="161"/>
      <c r="G62" s="167"/>
      <c r="H62" t="s">
        <v>1</v>
      </c>
      <c r="I62" s="177"/>
      <c r="J62" s="198" t="s">
        <v>80</v>
      </c>
      <c r="K62" s="125">
        <f>IF(D62="",F62*I62,D62*F62*I62)</f>
        <v>0</v>
      </c>
      <c r="L62" s="7"/>
      <c r="M62" s="49"/>
      <c r="N62" s="31"/>
      <c r="O62" s="31"/>
      <c r="P62" s="31"/>
      <c r="Q62" s="31"/>
      <c r="R62" s="31"/>
    </row>
    <row r="63" spans="1:18" ht="12.75" customHeight="1" x14ac:dyDescent="0.2">
      <c r="C63" s="167"/>
      <c r="D63" s="178"/>
      <c r="E63" s="158"/>
      <c r="F63" s="161"/>
      <c r="G63" s="167"/>
      <c r="H63" t="s">
        <v>1</v>
      </c>
      <c r="I63" s="177"/>
      <c r="J63" s="198" t="s">
        <v>80</v>
      </c>
      <c r="K63" s="125">
        <f>IF(D63="",F63*I63,D63*F63*I63)</f>
        <v>0</v>
      </c>
      <c r="L63" s="7"/>
      <c r="M63" s="49"/>
      <c r="N63" s="31"/>
      <c r="O63" s="31"/>
      <c r="P63" s="31"/>
      <c r="Q63" s="31"/>
      <c r="R63" s="31"/>
    </row>
    <row r="64" spans="1:18" ht="12.75" customHeight="1" x14ac:dyDescent="0.2">
      <c r="C64" s="158"/>
      <c r="D64" s="178"/>
      <c r="E64" s="158"/>
      <c r="F64" s="161"/>
      <c r="G64" s="167"/>
      <c r="H64" t="s">
        <v>1</v>
      </c>
      <c r="I64" s="177"/>
      <c r="J64" s="198" t="s">
        <v>80</v>
      </c>
      <c r="K64" s="125">
        <f>IF(D64="",F64*I64,D64*F64*I64)</f>
        <v>0</v>
      </c>
      <c r="L64" s="7"/>
      <c r="M64" s="49"/>
      <c r="N64" s="31"/>
      <c r="O64" s="31"/>
      <c r="P64" s="31"/>
      <c r="Q64" s="31"/>
      <c r="R64" s="31"/>
    </row>
    <row r="65" spans="1:18" x14ac:dyDescent="0.2">
      <c r="F65" s="3"/>
      <c r="G65" s="8"/>
      <c r="H65" s="8"/>
      <c r="I65" s="35"/>
      <c r="J65" s="3"/>
      <c r="K65" s="95"/>
      <c r="L65" s="14"/>
      <c r="M65" s="304"/>
      <c r="N65" s="31"/>
      <c r="O65" s="31"/>
      <c r="P65" s="31"/>
      <c r="Q65" s="31"/>
      <c r="R65" s="31"/>
    </row>
    <row r="66" spans="1:18" ht="7.9" customHeight="1" x14ac:dyDescent="0.2">
      <c r="I66" s="34"/>
      <c r="L66" s="2"/>
      <c r="M66" s="305"/>
      <c r="N66" s="32"/>
      <c r="O66" s="32"/>
      <c r="P66" s="32"/>
      <c r="Q66" s="32"/>
      <c r="R66" s="32"/>
    </row>
    <row r="67" spans="1:18" x14ac:dyDescent="0.2">
      <c r="A67" s="46">
        <v>9</v>
      </c>
      <c r="B67" s="46" t="s">
        <v>25</v>
      </c>
      <c r="C67" s="45"/>
      <c r="D67" s="45"/>
      <c r="E67" s="45"/>
      <c r="F67" s="45"/>
      <c r="G67" s="45"/>
      <c r="H67" s="45"/>
      <c r="I67" s="54"/>
      <c r="J67" s="45"/>
      <c r="K67" s="100"/>
      <c r="L67" s="154">
        <f>ROUND(K71+K76,0)</f>
        <v>0</v>
      </c>
      <c r="M67" s="306"/>
      <c r="N67" s="32"/>
      <c r="O67" s="32"/>
      <c r="P67" s="32"/>
      <c r="Q67" s="32"/>
      <c r="R67" s="32"/>
    </row>
    <row r="68" spans="1:18" x14ac:dyDescent="0.2">
      <c r="A68" s="3"/>
      <c r="B68" s="3" t="s">
        <v>31</v>
      </c>
      <c r="J68" s="23"/>
      <c r="K68" s="92"/>
      <c r="L68" s="7"/>
      <c r="M68" s="49"/>
      <c r="N68" s="393" t="s">
        <v>19</v>
      </c>
      <c r="O68" s="393"/>
      <c r="P68" s="393"/>
      <c r="Q68" s="393"/>
      <c r="R68" s="393"/>
    </row>
    <row r="69" spans="1:18" x14ac:dyDescent="0.2">
      <c r="C69" s="175"/>
      <c r="D69" s="174"/>
      <c r="E69" s="167"/>
      <c r="F69" s="176"/>
      <c r="G69" s="175"/>
      <c r="H69" t="s">
        <v>1</v>
      </c>
      <c r="I69" s="180"/>
      <c r="J69" s="197" t="s">
        <v>80</v>
      </c>
      <c r="K69" s="125">
        <f>IF(D69="",F69*I69,D69*F69*I69)</f>
        <v>0</v>
      </c>
      <c r="L69" s="7"/>
      <c r="M69" s="49"/>
      <c r="N69" s="394"/>
      <c r="O69" s="394"/>
      <c r="P69" s="394"/>
      <c r="Q69" s="394"/>
      <c r="R69" s="394"/>
    </row>
    <row r="70" spans="1:18" ht="12.75" customHeight="1" x14ac:dyDescent="0.2">
      <c r="C70" s="167"/>
      <c r="D70" s="174"/>
      <c r="E70" s="167"/>
      <c r="F70" s="176"/>
      <c r="G70" s="167"/>
      <c r="H70" t="s">
        <v>1</v>
      </c>
      <c r="I70" s="180"/>
      <c r="J70" s="197" t="s">
        <v>80</v>
      </c>
      <c r="K70" s="125">
        <f>IF(D70="",F70*I70,D70*F70*I70)</f>
        <v>0</v>
      </c>
      <c r="L70" s="7"/>
      <c r="M70" s="49"/>
      <c r="N70" s="395"/>
      <c r="O70" s="395"/>
      <c r="P70" s="395"/>
      <c r="Q70" s="395"/>
      <c r="R70" s="395"/>
    </row>
    <row r="71" spans="1:18" ht="12.75" customHeight="1" x14ac:dyDescent="0.2">
      <c r="C71" s="23"/>
      <c r="D71" s="23"/>
      <c r="E71" s="23"/>
      <c r="F71" s="23"/>
      <c r="G71" s="38" t="s">
        <v>32</v>
      </c>
      <c r="H71" s="23"/>
      <c r="I71" s="33"/>
      <c r="J71" s="23"/>
      <c r="K71" s="142">
        <f>SUM(K68:K70)</f>
        <v>0</v>
      </c>
      <c r="L71" s="7"/>
      <c r="M71" s="49"/>
      <c r="N71" s="31"/>
      <c r="O71" s="31"/>
      <c r="P71" s="31"/>
      <c r="Q71" s="31"/>
      <c r="R71" s="31"/>
    </row>
    <row r="72" spans="1:18" ht="12.75" customHeight="1" x14ac:dyDescent="0.2">
      <c r="C72" s="23"/>
      <c r="D72" s="23"/>
      <c r="E72" s="23"/>
      <c r="F72" s="23"/>
      <c r="G72" s="38"/>
      <c r="H72" s="23"/>
      <c r="I72" s="33"/>
      <c r="J72" s="23"/>
      <c r="K72" s="92"/>
      <c r="L72" s="7"/>
      <c r="M72" s="49"/>
      <c r="N72" s="31"/>
      <c r="O72" s="31"/>
      <c r="P72" s="31"/>
      <c r="Q72" s="31"/>
      <c r="R72" s="31"/>
    </row>
    <row r="73" spans="1:18" ht="12.75" customHeight="1" x14ac:dyDescent="0.2">
      <c r="B73" s="3" t="s">
        <v>34</v>
      </c>
      <c r="K73" s="92"/>
      <c r="L73" s="7"/>
      <c r="M73" s="49"/>
      <c r="N73" s="31"/>
      <c r="O73" s="31"/>
      <c r="P73" s="31"/>
      <c r="Q73" s="31"/>
      <c r="R73" s="31"/>
    </row>
    <row r="74" spans="1:18" ht="12.75" customHeight="1" x14ac:dyDescent="0.2">
      <c r="C74" s="175"/>
      <c r="D74" s="174"/>
      <c r="E74" s="167"/>
      <c r="F74" s="176"/>
      <c r="G74" s="167"/>
      <c r="H74" s="18" t="s">
        <v>1</v>
      </c>
      <c r="I74" s="180"/>
      <c r="J74" s="197" t="s">
        <v>80</v>
      </c>
      <c r="K74" s="125">
        <f t="shared" ref="K74:K75" si="3">IF(D74="",F74*I74,D74*F74*I74)</f>
        <v>0</v>
      </c>
      <c r="L74" s="7"/>
      <c r="M74" s="49"/>
      <c r="N74" s="31"/>
      <c r="O74" s="31"/>
      <c r="P74" s="31"/>
      <c r="Q74" s="31"/>
      <c r="R74" s="31"/>
    </row>
    <row r="75" spans="1:18" x14ac:dyDescent="0.2">
      <c r="C75" s="167"/>
      <c r="D75" s="174"/>
      <c r="E75" s="167"/>
      <c r="F75" s="176"/>
      <c r="G75" s="167"/>
      <c r="H75" t="s">
        <v>1</v>
      </c>
      <c r="I75" s="180"/>
      <c r="J75" s="197" t="s">
        <v>80</v>
      </c>
      <c r="K75" s="125">
        <f t="shared" si="3"/>
        <v>0</v>
      </c>
      <c r="L75" s="14"/>
      <c r="M75" s="304"/>
      <c r="N75" s="31"/>
      <c r="O75" s="31"/>
      <c r="P75" s="31"/>
      <c r="Q75" s="31"/>
      <c r="R75" s="31"/>
    </row>
    <row r="76" spans="1:18" x14ac:dyDescent="0.2">
      <c r="C76" s="8"/>
      <c r="D76" s="8"/>
      <c r="E76" s="8"/>
      <c r="F76" s="15"/>
      <c r="G76" s="8" t="s">
        <v>33</v>
      </c>
      <c r="H76" s="8"/>
      <c r="I76" s="35"/>
      <c r="J76" s="3"/>
      <c r="K76" s="126">
        <f>SUM(K68:K73)</f>
        <v>0</v>
      </c>
      <c r="L76" s="14"/>
      <c r="M76" s="304"/>
      <c r="N76" s="31"/>
      <c r="O76" s="31"/>
      <c r="P76" s="31"/>
      <c r="Q76" s="31"/>
      <c r="R76" s="31"/>
    </row>
    <row r="77" spans="1:18" x14ac:dyDescent="0.2">
      <c r="C77" s="8"/>
      <c r="D77" s="8"/>
      <c r="E77" s="8"/>
      <c r="F77" s="15"/>
      <c r="G77" s="8"/>
      <c r="H77" s="8"/>
      <c r="I77" s="35"/>
      <c r="J77" s="3"/>
      <c r="K77" s="95"/>
      <c r="L77" s="14"/>
      <c r="M77" s="304"/>
      <c r="N77" s="31"/>
      <c r="O77" s="31"/>
      <c r="P77" s="31"/>
      <c r="Q77" s="31"/>
      <c r="R77" s="31"/>
    </row>
    <row r="78" spans="1:18" x14ac:dyDescent="0.2">
      <c r="C78" s="8"/>
      <c r="D78" s="8"/>
      <c r="E78" s="8"/>
      <c r="F78" s="15"/>
      <c r="G78" s="8"/>
      <c r="H78" s="8"/>
      <c r="I78" s="3"/>
      <c r="J78" s="3"/>
      <c r="K78" s="95"/>
      <c r="L78" s="14"/>
      <c r="M78" s="304"/>
      <c r="N78" s="32"/>
      <c r="O78" s="32"/>
      <c r="P78" s="32"/>
      <c r="Q78" s="32"/>
      <c r="R78" s="32"/>
    </row>
    <row r="79" spans="1:18" x14ac:dyDescent="0.2">
      <c r="A79" s="22">
        <v>10</v>
      </c>
      <c r="B79" s="10" t="s">
        <v>27</v>
      </c>
      <c r="C79" s="11"/>
      <c r="D79" s="11"/>
      <c r="E79" s="11"/>
      <c r="F79" s="11"/>
      <c r="G79" s="11"/>
      <c r="H79" s="11"/>
      <c r="I79" s="11"/>
      <c r="J79" s="11"/>
      <c r="K79" s="97"/>
      <c r="L79" s="13">
        <f>ROUND(K80+K81+K82+K83+K84,0)</f>
        <v>0</v>
      </c>
      <c r="M79" s="299"/>
      <c r="N79" s="32"/>
      <c r="O79" s="32"/>
      <c r="P79" s="32"/>
      <c r="Q79" s="32"/>
      <c r="R79" s="32"/>
    </row>
    <row r="80" spans="1:18" x14ac:dyDescent="0.2">
      <c r="C80" s="175"/>
      <c r="D80" s="174"/>
      <c r="E80" s="167"/>
      <c r="F80" s="161"/>
      <c r="G80" s="175"/>
      <c r="H80" t="s">
        <v>1</v>
      </c>
      <c r="I80" s="177"/>
      <c r="J80" s="197" t="s">
        <v>80</v>
      </c>
      <c r="K80" s="125">
        <f t="shared" ref="K80:K85" si="4">IF(D80="",F80*I80,D80*F80*I80)</f>
        <v>0</v>
      </c>
      <c r="L80" s="7"/>
      <c r="M80" s="49"/>
      <c r="N80" s="32"/>
      <c r="O80" s="32"/>
      <c r="P80" s="32"/>
      <c r="Q80" s="32"/>
      <c r="R80" s="32"/>
    </row>
    <row r="81" spans="1:18" x14ac:dyDescent="0.2">
      <c r="C81" s="175"/>
      <c r="D81" s="174"/>
      <c r="E81" s="167"/>
      <c r="F81" s="161"/>
      <c r="G81" s="175"/>
      <c r="H81" t="s">
        <v>1</v>
      </c>
      <c r="I81" s="177"/>
      <c r="J81" s="197" t="s">
        <v>80</v>
      </c>
      <c r="K81" s="125">
        <f t="shared" si="4"/>
        <v>0</v>
      </c>
      <c r="L81" s="7"/>
      <c r="M81" s="49"/>
      <c r="N81" s="30"/>
      <c r="O81" s="31"/>
      <c r="P81" s="31"/>
      <c r="Q81" s="31"/>
      <c r="R81" s="31"/>
    </row>
    <row r="82" spans="1:18" ht="12.75" customHeight="1" x14ac:dyDescent="0.2">
      <c r="C82" s="167"/>
      <c r="D82" s="174"/>
      <c r="E82" s="167"/>
      <c r="F82" s="176"/>
      <c r="G82" s="167"/>
      <c r="H82" t="s">
        <v>1</v>
      </c>
      <c r="I82" s="177"/>
      <c r="J82" s="197" t="s">
        <v>80</v>
      </c>
      <c r="K82" s="125">
        <f t="shared" si="4"/>
        <v>0</v>
      </c>
      <c r="L82" s="7"/>
      <c r="M82" s="49"/>
      <c r="N82" s="31"/>
      <c r="O82" s="31"/>
      <c r="P82" s="31"/>
      <c r="Q82" s="31"/>
      <c r="R82" s="31"/>
    </row>
    <row r="83" spans="1:18" ht="11.45" customHeight="1" x14ac:dyDescent="0.2">
      <c r="C83" s="167"/>
      <c r="D83" s="174"/>
      <c r="E83" s="167"/>
      <c r="F83" s="176"/>
      <c r="G83" s="167"/>
      <c r="H83" t="s">
        <v>1</v>
      </c>
      <c r="I83" s="177"/>
      <c r="J83" s="197" t="s">
        <v>80</v>
      </c>
      <c r="K83" s="125">
        <f t="shared" si="4"/>
        <v>0</v>
      </c>
      <c r="L83" s="7"/>
      <c r="M83" s="49"/>
      <c r="N83" s="31"/>
      <c r="O83" s="31"/>
      <c r="P83" s="31"/>
      <c r="Q83" s="31"/>
      <c r="R83" s="31"/>
    </row>
    <row r="84" spans="1:18" ht="12.75" customHeight="1" x14ac:dyDescent="0.2">
      <c r="C84" s="167"/>
      <c r="D84" s="174"/>
      <c r="E84" s="167"/>
      <c r="F84" s="176"/>
      <c r="G84" s="167"/>
      <c r="H84" t="s">
        <v>1</v>
      </c>
      <c r="I84" s="177"/>
      <c r="J84" s="197" t="s">
        <v>80</v>
      </c>
      <c r="K84" s="125">
        <f t="shared" si="4"/>
        <v>0</v>
      </c>
      <c r="L84" s="7"/>
      <c r="M84" s="49"/>
      <c r="N84" s="31"/>
      <c r="O84" s="31"/>
      <c r="P84" s="31"/>
      <c r="Q84" s="31"/>
      <c r="R84" s="31"/>
    </row>
    <row r="85" spans="1:18" ht="12.75" customHeight="1" x14ac:dyDescent="0.2">
      <c r="C85" s="167"/>
      <c r="D85" s="174"/>
      <c r="E85" s="167"/>
      <c r="F85" s="176"/>
      <c r="G85" s="167"/>
      <c r="H85" s="124" t="s">
        <v>1</v>
      </c>
      <c r="I85" s="177"/>
      <c r="J85" s="197" t="s">
        <v>80</v>
      </c>
      <c r="K85" s="125">
        <f t="shared" si="4"/>
        <v>0</v>
      </c>
      <c r="L85" s="7"/>
      <c r="M85" s="49"/>
      <c r="N85" s="31"/>
      <c r="O85" s="31"/>
      <c r="P85" s="31"/>
      <c r="Q85" s="31"/>
      <c r="R85" s="31"/>
    </row>
    <row r="86" spans="1:18" x14ac:dyDescent="0.2">
      <c r="C86" s="8"/>
      <c r="D86" s="8"/>
      <c r="E86" s="8"/>
      <c r="F86" s="15"/>
      <c r="G86" s="8"/>
      <c r="H86" s="8"/>
      <c r="I86" s="35"/>
      <c r="J86" s="3"/>
      <c r="K86" s="95"/>
      <c r="L86" s="14"/>
      <c r="M86" s="304"/>
    </row>
    <row r="87" spans="1:18" x14ac:dyDescent="0.2">
      <c r="C87" s="8"/>
      <c r="D87" s="8"/>
      <c r="E87" s="8"/>
      <c r="F87" s="15"/>
      <c r="G87" s="8"/>
      <c r="H87" s="8"/>
      <c r="I87" s="35"/>
      <c r="J87" s="3"/>
      <c r="K87" s="95"/>
      <c r="L87" s="14"/>
      <c r="M87" s="304"/>
      <c r="N87" s="31"/>
      <c r="O87" s="31"/>
      <c r="P87" s="31"/>
      <c r="Q87" s="31"/>
      <c r="R87" s="31"/>
    </row>
    <row r="88" spans="1:18" x14ac:dyDescent="0.2">
      <c r="A88" s="22">
        <v>11</v>
      </c>
      <c r="B88" s="10" t="s">
        <v>11</v>
      </c>
      <c r="C88" s="11"/>
      <c r="D88" s="11"/>
      <c r="E88" s="11"/>
      <c r="F88" s="11"/>
      <c r="G88" s="11"/>
      <c r="H88" s="11"/>
      <c r="I88" s="11"/>
      <c r="J88" s="11"/>
      <c r="K88" s="97"/>
      <c r="L88" s="13">
        <f>ROUND(K89+K90+K91+K92+K93+K94+K95+K96,0)</f>
        <v>75880</v>
      </c>
      <c r="M88" s="299"/>
      <c r="N88" s="32"/>
      <c r="O88" s="32"/>
      <c r="P88" s="32"/>
      <c r="Q88" s="32"/>
      <c r="R88" s="32"/>
    </row>
    <row r="89" spans="1:18" x14ac:dyDescent="0.2">
      <c r="C89" s="459" t="s">
        <v>42</v>
      </c>
      <c r="D89" s="182"/>
      <c r="E89" s="183"/>
      <c r="F89" s="184">
        <v>15000</v>
      </c>
      <c r="G89" s="183" t="s">
        <v>43</v>
      </c>
      <c r="H89" s="175" t="s">
        <v>1</v>
      </c>
      <c r="I89" s="179">
        <v>0.34</v>
      </c>
      <c r="J89" s="196" t="s">
        <v>44</v>
      </c>
      <c r="K89" s="125">
        <f t="shared" ref="K89:K96" si="5">IF(D89="",F89*I89,D89*F89*I89)</f>
        <v>5100</v>
      </c>
      <c r="N89" s="30"/>
      <c r="O89" s="31"/>
      <c r="P89" s="31"/>
      <c r="Q89" s="31"/>
      <c r="R89" s="31"/>
    </row>
    <row r="90" spans="1:18" x14ac:dyDescent="0.2">
      <c r="C90" s="459" t="s">
        <v>40</v>
      </c>
      <c r="D90" s="185"/>
      <c r="E90" s="175"/>
      <c r="F90" s="186">
        <v>18.2</v>
      </c>
      <c r="G90" s="183" t="s">
        <v>45</v>
      </c>
      <c r="H90" s="175" t="s">
        <v>1</v>
      </c>
      <c r="I90" s="179">
        <v>1850</v>
      </c>
      <c r="J90" s="196" t="s">
        <v>46</v>
      </c>
      <c r="K90" s="125">
        <f t="shared" si="5"/>
        <v>33670</v>
      </c>
      <c r="N90" s="30"/>
      <c r="O90" s="31"/>
      <c r="P90" s="31"/>
      <c r="Q90" s="31"/>
      <c r="R90" s="31"/>
    </row>
    <row r="91" spans="1:18" x14ac:dyDescent="0.2">
      <c r="C91" s="449" t="s">
        <v>39</v>
      </c>
      <c r="D91" s="182"/>
      <c r="E91" s="187"/>
      <c r="F91" s="184">
        <v>1</v>
      </c>
      <c r="G91" s="183" t="s">
        <v>47</v>
      </c>
      <c r="H91" s="175" t="s">
        <v>1</v>
      </c>
      <c r="I91" s="179">
        <v>650</v>
      </c>
      <c r="J91" s="196" t="s">
        <v>48</v>
      </c>
      <c r="K91" s="125">
        <f t="shared" si="5"/>
        <v>650</v>
      </c>
      <c r="L91" s="66"/>
      <c r="M91" s="66"/>
      <c r="N91" s="31"/>
      <c r="O91" s="31"/>
      <c r="P91" s="31"/>
      <c r="Q91" s="31"/>
      <c r="R91" s="31"/>
    </row>
    <row r="92" spans="1:18" x14ac:dyDescent="0.2">
      <c r="C92" s="448" t="s">
        <v>49</v>
      </c>
      <c r="D92" s="182"/>
      <c r="E92" s="187"/>
      <c r="F92" s="184">
        <v>587</v>
      </c>
      <c r="G92" s="183" t="s">
        <v>43</v>
      </c>
      <c r="H92" s="175" t="s">
        <v>1</v>
      </c>
      <c r="I92" s="179">
        <v>15</v>
      </c>
      <c r="J92" s="196" t="s">
        <v>44</v>
      </c>
      <c r="K92" s="125">
        <f t="shared" si="5"/>
        <v>8805</v>
      </c>
      <c r="L92" s="66"/>
      <c r="M92" s="66"/>
      <c r="N92" s="31"/>
      <c r="O92" s="31"/>
      <c r="P92" s="31"/>
      <c r="Q92" s="31"/>
      <c r="R92" s="31"/>
    </row>
    <row r="93" spans="1:18" x14ac:dyDescent="0.2">
      <c r="C93" s="448" t="s">
        <v>50</v>
      </c>
      <c r="D93" s="182"/>
      <c r="E93" s="187"/>
      <c r="F93" s="184">
        <v>3620</v>
      </c>
      <c r="G93" s="183" t="s">
        <v>43</v>
      </c>
      <c r="H93" s="175" t="s">
        <v>1</v>
      </c>
      <c r="I93" s="179">
        <v>2</v>
      </c>
      <c r="J93" s="196" t="s">
        <v>44</v>
      </c>
      <c r="K93" s="125">
        <f t="shared" si="5"/>
        <v>7240</v>
      </c>
      <c r="L93" s="66"/>
      <c r="M93" s="66"/>
      <c r="N93" s="31"/>
      <c r="O93" s="31"/>
      <c r="P93" s="31"/>
      <c r="Q93" s="31"/>
      <c r="R93" s="31"/>
    </row>
    <row r="94" spans="1:18" x14ac:dyDescent="0.2">
      <c r="C94" s="448" t="s">
        <v>51</v>
      </c>
      <c r="D94" s="188"/>
      <c r="E94" s="164"/>
      <c r="F94" s="189">
        <v>1</v>
      </c>
      <c r="G94" s="183" t="s">
        <v>41</v>
      </c>
      <c r="H94" s="175" t="s">
        <v>1</v>
      </c>
      <c r="I94" s="179">
        <v>415</v>
      </c>
      <c r="J94" s="195" t="s">
        <v>84</v>
      </c>
      <c r="K94" s="125">
        <f t="shared" si="5"/>
        <v>415</v>
      </c>
      <c r="L94" s="66"/>
      <c r="M94" s="66"/>
      <c r="N94" s="31"/>
      <c r="O94" s="31"/>
      <c r="P94" s="31"/>
      <c r="Q94" s="31"/>
      <c r="R94" s="31"/>
    </row>
    <row r="95" spans="1:18" x14ac:dyDescent="0.2">
      <c r="C95" s="448" t="s">
        <v>52</v>
      </c>
      <c r="D95" s="188"/>
      <c r="E95" s="164"/>
      <c r="F95" s="189">
        <v>1</v>
      </c>
      <c r="G95" s="183" t="s">
        <v>41</v>
      </c>
      <c r="H95" s="175" t="s">
        <v>1</v>
      </c>
      <c r="I95" s="179">
        <v>20000</v>
      </c>
      <c r="J95" s="195" t="s">
        <v>84</v>
      </c>
      <c r="K95" s="125">
        <f t="shared" si="5"/>
        <v>20000</v>
      </c>
      <c r="L95" s="66"/>
      <c r="M95" s="66"/>
      <c r="N95" s="31"/>
      <c r="O95" s="31"/>
      <c r="P95" s="31"/>
      <c r="Q95" s="31"/>
      <c r="R95" s="31"/>
    </row>
    <row r="96" spans="1:18" x14ac:dyDescent="0.2">
      <c r="C96" s="181"/>
      <c r="D96" s="188"/>
      <c r="E96" s="164"/>
      <c r="F96" s="189"/>
      <c r="G96" s="190"/>
      <c r="H96" s="175" t="s">
        <v>1</v>
      </c>
      <c r="I96" s="179"/>
      <c r="J96" s="195" t="s">
        <v>80</v>
      </c>
      <c r="K96" s="125">
        <f t="shared" si="5"/>
        <v>0</v>
      </c>
      <c r="L96" s="66"/>
      <c r="M96" s="66"/>
      <c r="N96" s="31"/>
      <c r="O96" s="31"/>
      <c r="P96" s="31"/>
      <c r="Q96" s="31"/>
      <c r="R96" s="31"/>
    </row>
    <row r="97" spans="1:22" x14ac:dyDescent="0.2">
      <c r="A97" s="23"/>
      <c r="B97" s="23"/>
      <c r="C97" s="23"/>
      <c r="D97" s="38"/>
      <c r="E97" s="38"/>
      <c r="F97" s="23"/>
      <c r="G97" s="23"/>
      <c r="H97" s="23"/>
      <c r="I97" s="23"/>
      <c r="J97" s="23"/>
      <c r="K97" s="115"/>
      <c r="L97" s="66"/>
      <c r="M97" s="66"/>
      <c r="N97" s="31"/>
      <c r="O97" s="31"/>
      <c r="P97" s="31"/>
      <c r="Q97" s="31"/>
      <c r="R97" s="31"/>
    </row>
    <row r="98" spans="1:22" x14ac:dyDescent="0.2">
      <c r="A98" s="23"/>
      <c r="B98" s="23"/>
      <c r="C98" s="55"/>
      <c r="D98" s="38"/>
      <c r="E98" s="38"/>
      <c r="F98" s="56"/>
      <c r="G98" s="38"/>
      <c r="H98" s="23"/>
      <c r="I98" s="57"/>
      <c r="J98" s="39"/>
      <c r="K98" s="98"/>
      <c r="L98" s="49"/>
      <c r="M98" s="49"/>
      <c r="N98" s="31"/>
      <c r="O98" s="31"/>
      <c r="P98" s="31"/>
      <c r="Q98" s="31"/>
      <c r="R98" s="31"/>
    </row>
    <row r="99" spans="1:22" x14ac:dyDescent="0.2">
      <c r="A99" s="58">
        <v>12</v>
      </c>
      <c r="B99" s="46" t="s">
        <v>28</v>
      </c>
      <c r="C99" s="59"/>
      <c r="D99" s="60"/>
      <c r="E99" s="60"/>
      <c r="F99" s="61"/>
      <c r="G99" s="60"/>
      <c r="H99" s="45"/>
      <c r="I99" s="62"/>
      <c r="J99" s="53"/>
      <c r="K99" s="102"/>
      <c r="L99" s="67">
        <f>ROUND(K100+K101+K102,0)</f>
        <v>0</v>
      </c>
      <c r="M99" s="307"/>
      <c r="N99" s="31"/>
      <c r="O99" s="31"/>
      <c r="P99" s="31"/>
      <c r="Q99" s="31"/>
      <c r="R99" s="31"/>
    </row>
    <row r="100" spans="1:22" s="23" customFormat="1" x14ac:dyDescent="0.2">
      <c r="A100" s="63"/>
      <c r="B100" s="64"/>
      <c r="C100" s="191"/>
      <c r="D100" s="192"/>
      <c r="E100" s="164"/>
      <c r="F100" s="193"/>
      <c r="G100" s="167"/>
      <c r="H100" t="s">
        <v>1</v>
      </c>
      <c r="I100" s="194"/>
      <c r="J100" s="195" t="s">
        <v>80</v>
      </c>
      <c r="K100" s="125">
        <f>IF(D100="",F100*I100,D100*F100*I100)</f>
        <v>0</v>
      </c>
      <c r="L100" s="7"/>
      <c r="M100" s="49"/>
      <c r="N100" s="31"/>
      <c r="O100" s="31"/>
      <c r="P100" s="31"/>
      <c r="Q100" s="31"/>
      <c r="R100" s="31"/>
    </row>
    <row r="101" spans="1:22" s="23" customFormat="1" x14ac:dyDescent="0.2">
      <c r="A101" s="63"/>
      <c r="B101" s="64"/>
      <c r="C101" s="191"/>
      <c r="D101" s="192"/>
      <c r="E101" s="164"/>
      <c r="F101" s="193"/>
      <c r="G101" s="167"/>
      <c r="H101" t="s">
        <v>1</v>
      </c>
      <c r="I101" s="194"/>
      <c r="J101" s="195" t="s">
        <v>80</v>
      </c>
      <c r="K101" s="125">
        <f>IF(D101="",F101*I101,D101*F101*I101)</f>
        <v>0</v>
      </c>
      <c r="L101" s="7"/>
      <c r="M101" s="49"/>
      <c r="N101" s="31"/>
      <c r="O101" s="31"/>
      <c r="P101" s="31"/>
      <c r="Q101" s="31"/>
      <c r="R101" s="31"/>
    </row>
    <row r="102" spans="1:22" s="23" customFormat="1" x14ac:dyDescent="0.2">
      <c r="A102" s="63"/>
      <c r="B102" s="64"/>
      <c r="C102" s="191"/>
      <c r="D102" s="192"/>
      <c r="E102" s="164"/>
      <c r="F102" s="193"/>
      <c r="G102" s="167"/>
      <c r="H102" t="s">
        <v>1</v>
      </c>
      <c r="I102" s="194"/>
      <c r="J102" s="195" t="s">
        <v>80</v>
      </c>
      <c r="K102" s="125">
        <f>IF(D102="",F102*I102,D102*F102*I102)</f>
        <v>0</v>
      </c>
      <c r="L102" s="7"/>
      <c r="M102" s="49"/>
      <c r="N102" s="31"/>
      <c r="O102" s="31"/>
      <c r="P102" s="31"/>
      <c r="Q102" s="31"/>
      <c r="R102" s="31"/>
    </row>
    <row r="103" spans="1:22" x14ac:dyDescent="0.2">
      <c r="A103" s="65"/>
      <c r="B103" s="65"/>
      <c r="C103" s="55"/>
      <c r="D103" s="123"/>
      <c r="E103" s="38"/>
      <c r="F103" s="56"/>
      <c r="G103" s="38"/>
      <c r="H103" s="65"/>
      <c r="I103" s="57"/>
      <c r="J103" s="39"/>
      <c r="K103" s="101"/>
      <c r="L103" s="66"/>
      <c r="M103" s="66"/>
      <c r="N103" s="31"/>
      <c r="O103" s="31"/>
      <c r="P103" s="31"/>
      <c r="Q103" s="31"/>
      <c r="R103" s="31"/>
    </row>
    <row r="104" spans="1:22" x14ac:dyDescent="0.2">
      <c r="A104" s="22">
        <v>13</v>
      </c>
      <c r="B104" s="10" t="s">
        <v>12</v>
      </c>
      <c r="C104" s="10"/>
      <c r="D104" s="10"/>
      <c r="E104" s="201">
        <v>0</v>
      </c>
      <c r="F104" s="409" t="s">
        <v>20</v>
      </c>
      <c r="G104" s="410"/>
      <c r="H104" s="410"/>
      <c r="I104" s="391">
        <f>L8+L14+L20+L26+L53+L60+L79</f>
        <v>8180</v>
      </c>
      <c r="J104" s="392"/>
      <c r="K104" s="91"/>
      <c r="L104" s="143">
        <f>ROUND(E104*I104,0)</f>
        <v>0</v>
      </c>
      <c r="M104" s="308"/>
      <c r="N104" s="378" t="s">
        <v>59</v>
      </c>
      <c r="O104" s="378"/>
      <c r="P104" s="378"/>
      <c r="Q104" s="378"/>
      <c r="R104" s="378"/>
    </row>
    <row r="105" spans="1:22" x14ac:dyDescent="0.2">
      <c r="C105" s="8"/>
      <c r="D105" s="8"/>
      <c r="E105" s="8"/>
      <c r="F105" s="15"/>
      <c r="G105" s="8"/>
      <c r="H105" s="8"/>
      <c r="I105" s="3"/>
      <c r="J105" s="3"/>
      <c r="K105" s="95"/>
      <c r="L105" s="14"/>
      <c r="M105" s="304"/>
      <c r="N105" s="411"/>
      <c r="O105" s="411"/>
      <c r="P105" s="411"/>
      <c r="Q105" s="411"/>
      <c r="R105" s="411"/>
    </row>
    <row r="106" spans="1:22" x14ac:dyDescent="0.2">
      <c r="C106" s="36"/>
      <c r="D106" s="8"/>
      <c r="E106" s="8"/>
      <c r="F106" s="15"/>
      <c r="G106" s="8"/>
      <c r="H106" s="8"/>
      <c r="I106" s="35"/>
      <c r="J106" s="3"/>
      <c r="K106" s="95"/>
      <c r="L106" s="14"/>
      <c r="M106" s="304"/>
      <c r="N106" s="412"/>
      <c r="O106" s="412"/>
      <c r="P106" s="412"/>
      <c r="Q106" s="412"/>
      <c r="R106" s="412"/>
    </row>
    <row r="107" spans="1:22" s="24" customFormat="1" ht="18" x14ac:dyDescent="0.25">
      <c r="A107" s="27"/>
      <c r="B107" s="27" t="s">
        <v>29</v>
      </c>
      <c r="C107" s="27"/>
      <c r="D107" s="27"/>
      <c r="E107" s="27"/>
      <c r="F107" s="27"/>
      <c r="G107" s="27"/>
      <c r="H107" s="27"/>
      <c r="I107" s="27"/>
      <c r="J107" s="27"/>
      <c r="K107" s="103"/>
      <c r="L107" s="28">
        <f>SUM(L104,L99,L88,L79,L67,L60,L53,L48,L41,L26,L20,L14,L8)</f>
        <v>89500</v>
      </c>
      <c r="M107" s="309"/>
      <c r="O107" s="25"/>
      <c r="P107" s="25"/>
      <c r="Q107" s="25"/>
      <c r="R107" s="25"/>
      <c r="S107" s="25"/>
      <c r="T107" s="26"/>
      <c r="U107" s="25"/>
      <c r="V107" s="25"/>
    </row>
    <row r="108" spans="1:22" x14ac:dyDescent="0.2">
      <c r="O108" s="19"/>
      <c r="P108" s="19"/>
      <c r="Q108" s="19"/>
      <c r="R108" s="19"/>
      <c r="S108" s="19"/>
      <c r="T108" s="19"/>
      <c r="U108" s="19"/>
      <c r="V108" s="19"/>
    </row>
  </sheetData>
  <mergeCells count="16">
    <mergeCell ref="F104:H104"/>
    <mergeCell ref="I104:J104"/>
    <mergeCell ref="N104:R106"/>
    <mergeCell ref="N7:R8"/>
    <mergeCell ref="N15:R17"/>
    <mergeCell ref="N21:R21"/>
    <mergeCell ref="N22:R22"/>
    <mergeCell ref="N37:R38"/>
    <mergeCell ref="N68:R70"/>
    <mergeCell ref="A5:L5"/>
    <mergeCell ref="A1:L1"/>
    <mergeCell ref="N1:R1"/>
    <mergeCell ref="A2:L2"/>
    <mergeCell ref="N2:R4"/>
    <mergeCell ref="A3:L3"/>
    <mergeCell ref="A4:L4"/>
  </mergeCells>
  <hyperlinks>
    <hyperlink ref="N22:R22" r:id="rId1" display="Federal Per Diem Rates" xr:uid="{00000000-0004-0000-0200-000000000000}"/>
    <hyperlink ref="N25" r:id="rId2" xr:uid="{00000000-0004-0000-0200-000001000000}"/>
  </hyperlinks>
  <pageMargins left="0.5" right="0.5" top="0.5" bottom="0.5" header="0.5" footer="0.5"/>
  <pageSetup scale="86" fitToHeight="10" orientation="portrait"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39997558519241921"/>
    <pageSetUpPr fitToPage="1"/>
  </sheetPr>
  <dimension ref="A1:V107"/>
  <sheetViews>
    <sheetView workbookViewId="0">
      <pane ySplit="6" topLeftCell="A85" activePane="bottomLeft" state="frozen"/>
      <selection pane="bottomLeft" activeCell="T101" sqref="T101"/>
    </sheetView>
  </sheetViews>
  <sheetFormatPr defaultRowHeight="12.75" x14ac:dyDescent="0.2"/>
  <cols>
    <col min="1" max="1" width="3.5703125" customWidth="1"/>
    <col min="2" max="2" width="2.140625" customWidth="1"/>
    <col min="3" max="3" width="33.140625" customWidth="1"/>
    <col min="4" max="4" width="6" bestFit="1" customWidth="1"/>
    <col min="5" max="5" width="7.5703125" customWidth="1"/>
    <col min="6" max="6" width="6" customWidth="1"/>
    <col min="7" max="7" width="8.28515625" customWidth="1"/>
    <col min="8" max="8" width="2.85546875" customWidth="1"/>
    <col min="9" max="9" width="11.85546875" customWidth="1"/>
    <col min="10" max="10" width="5.5703125" customWidth="1"/>
    <col min="11" max="11" width="11.85546875" style="96" customWidth="1"/>
    <col min="12" max="12" width="14.7109375" customWidth="1"/>
    <col min="13" max="13" width="1.7109375" style="23" customWidth="1"/>
    <col min="16" max="16" width="10.42578125" bestFit="1" customWidth="1"/>
    <col min="18" max="18" width="13" customWidth="1"/>
  </cols>
  <sheetData>
    <row r="1" spans="1:18" ht="25.15" customHeight="1" x14ac:dyDescent="0.25">
      <c r="A1" s="460" t="s">
        <v>154</v>
      </c>
      <c r="B1" s="447"/>
      <c r="C1" s="447"/>
      <c r="D1" s="447"/>
      <c r="E1" s="447"/>
      <c r="F1" s="447"/>
      <c r="G1" s="447"/>
      <c r="H1" s="447"/>
      <c r="I1" s="447"/>
      <c r="J1" s="447"/>
      <c r="K1" s="447"/>
      <c r="L1" s="447"/>
      <c r="M1" s="297"/>
      <c r="N1" s="420" t="s">
        <v>116</v>
      </c>
      <c r="O1" s="421"/>
      <c r="P1" s="421"/>
      <c r="Q1" s="421"/>
      <c r="R1" s="421"/>
    </row>
    <row r="2" spans="1:18" x14ac:dyDescent="0.2">
      <c r="A2" s="446" t="s">
        <v>54</v>
      </c>
      <c r="B2" s="447"/>
      <c r="C2" s="447"/>
      <c r="D2" s="447"/>
      <c r="E2" s="447"/>
      <c r="F2" s="447"/>
      <c r="G2" s="447"/>
      <c r="H2" s="447"/>
      <c r="I2" s="447"/>
      <c r="J2" s="447"/>
      <c r="K2" s="447"/>
      <c r="L2" s="447"/>
      <c r="M2" s="297"/>
      <c r="N2" s="452" t="s">
        <v>115</v>
      </c>
      <c r="O2" s="453"/>
      <c r="P2" s="453"/>
      <c r="Q2" s="453"/>
      <c r="R2" s="453"/>
    </row>
    <row r="3" spans="1:18" x14ac:dyDescent="0.2">
      <c r="A3" s="446" t="s">
        <v>112</v>
      </c>
      <c r="B3" s="447"/>
      <c r="C3" s="447"/>
      <c r="D3" s="447"/>
      <c r="E3" s="447"/>
      <c r="F3" s="447"/>
      <c r="G3" s="447"/>
      <c r="H3" s="447"/>
      <c r="I3" s="447"/>
      <c r="J3" s="447"/>
      <c r="K3" s="447"/>
      <c r="L3" s="447"/>
      <c r="M3" s="297"/>
      <c r="N3" s="456"/>
      <c r="O3" s="455"/>
      <c r="P3" s="455"/>
      <c r="Q3" s="455"/>
      <c r="R3" s="455"/>
    </row>
    <row r="4" spans="1:18" x14ac:dyDescent="0.2">
      <c r="A4" s="419" t="s">
        <v>163</v>
      </c>
      <c r="B4" s="419"/>
      <c r="C4" s="419"/>
      <c r="D4" s="419"/>
      <c r="E4" s="419"/>
      <c r="F4" s="419"/>
      <c r="G4" s="419"/>
      <c r="H4" s="419"/>
      <c r="I4" s="419"/>
      <c r="J4" s="419"/>
      <c r="K4" s="419"/>
      <c r="L4" s="419"/>
      <c r="M4" s="297"/>
      <c r="N4" s="457"/>
      <c r="O4" s="457"/>
      <c r="P4" s="457"/>
      <c r="Q4" s="457"/>
      <c r="R4" s="457"/>
    </row>
    <row r="6" spans="1:18" ht="21" customHeight="1" x14ac:dyDescent="0.2">
      <c r="B6" s="1"/>
      <c r="C6" s="1"/>
      <c r="D6" s="236" t="s">
        <v>16</v>
      </c>
      <c r="E6" s="108" t="s">
        <v>53</v>
      </c>
      <c r="F6" s="155" t="s">
        <v>15</v>
      </c>
      <c r="G6" s="109" t="s">
        <v>53</v>
      </c>
      <c r="H6" s="9"/>
      <c r="I6" s="105" t="s">
        <v>79</v>
      </c>
      <c r="J6" s="127" t="s">
        <v>53</v>
      </c>
      <c r="K6" s="90" t="s">
        <v>0</v>
      </c>
      <c r="L6" s="37"/>
      <c r="M6" s="298"/>
      <c r="N6" s="413" t="s">
        <v>35</v>
      </c>
      <c r="O6" s="431"/>
      <c r="P6" s="431"/>
      <c r="Q6" s="431"/>
      <c r="R6" s="431"/>
    </row>
    <row r="7" spans="1:18" x14ac:dyDescent="0.2">
      <c r="A7" s="22">
        <v>1</v>
      </c>
      <c r="B7" s="10" t="s">
        <v>3</v>
      </c>
      <c r="C7" s="11"/>
      <c r="D7" s="11"/>
      <c r="E7" s="11"/>
      <c r="F7" s="12"/>
      <c r="G7" s="11"/>
      <c r="H7" s="11"/>
      <c r="I7" s="11"/>
      <c r="J7" s="11"/>
      <c r="K7" s="91"/>
      <c r="L7" s="13">
        <f>ROUND(K11,0)</f>
        <v>1375</v>
      </c>
      <c r="M7" s="299"/>
      <c r="N7" s="235"/>
      <c r="O7" s="235"/>
      <c r="P7" s="235"/>
      <c r="Q7" s="235"/>
      <c r="R7" s="235"/>
    </row>
    <row r="8" spans="1:18" s="238" customFormat="1" ht="16.149999999999999" customHeight="1" x14ac:dyDescent="0.2">
      <c r="A8" s="237"/>
      <c r="C8" s="448" t="s">
        <v>102</v>
      </c>
      <c r="D8" s="240"/>
      <c r="E8" s="203"/>
      <c r="F8" s="241">
        <v>25</v>
      </c>
      <c r="G8" s="202" t="s">
        <v>62</v>
      </c>
      <c r="H8" s="124" t="s">
        <v>1</v>
      </c>
      <c r="I8" s="242">
        <v>15</v>
      </c>
      <c r="J8" s="202" t="s">
        <v>63</v>
      </c>
      <c r="K8" s="243">
        <f>IF(D8="",F8*I8,D8*F8*I8)</f>
        <v>375</v>
      </c>
      <c r="L8" s="239"/>
      <c r="M8" s="311"/>
      <c r="N8" s="423" t="s">
        <v>104</v>
      </c>
      <c r="O8" s="424"/>
      <c r="P8" s="424"/>
      <c r="Q8" s="424"/>
      <c r="R8" s="425"/>
    </row>
    <row r="9" spans="1:18" s="238" customFormat="1" ht="16.149999999999999" customHeight="1" x14ac:dyDescent="0.2">
      <c r="A9" s="237"/>
      <c r="C9" s="448" t="s">
        <v>92</v>
      </c>
      <c r="D9" s="240">
        <v>5</v>
      </c>
      <c r="E9" s="203" t="s">
        <v>94</v>
      </c>
      <c r="F9" s="241">
        <v>8</v>
      </c>
      <c r="G9" s="202" t="s">
        <v>90</v>
      </c>
      <c r="H9" s="124" t="s">
        <v>1</v>
      </c>
      <c r="I9" s="242">
        <v>10</v>
      </c>
      <c r="J9" s="202" t="s">
        <v>63</v>
      </c>
      <c r="K9" s="243">
        <f t="shared" ref="K9:K10" si="0">IF(D9="",F9*I9,D9*F9*I9)</f>
        <v>400</v>
      </c>
      <c r="L9" s="239"/>
      <c r="M9" s="311"/>
      <c r="N9" s="426"/>
      <c r="O9" s="427"/>
      <c r="P9" s="427"/>
      <c r="Q9" s="427"/>
      <c r="R9" s="428"/>
    </row>
    <row r="10" spans="1:18" s="238" customFormat="1" ht="16.149999999999999" customHeight="1" x14ac:dyDescent="0.2">
      <c r="A10" s="237"/>
      <c r="C10" s="448" t="s">
        <v>101</v>
      </c>
      <c r="D10" s="240">
        <v>1</v>
      </c>
      <c r="E10" s="203" t="s">
        <v>93</v>
      </c>
      <c r="F10" s="241">
        <v>8</v>
      </c>
      <c r="G10" s="202" t="s">
        <v>62</v>
      </c>
      <c r="H10" s="124" t="s">
        <v>1</v>
      </c>
      <c r="I10" s="242">
        <v>75</v>
      </c>
      <c r="J10" s="211" t="s">
        <v>36</v>
      </c>
      <c r="K10" s="243">
        <f t="shared" si="0"/>
        <v>600</v>
      </c>
      <c r="L10" s="239"/>
      <c r="M10" s="311"/>
      <c r="N10" s="426"/>
      <c r="O10" s="427"/>
      <c r="P10" s="427"/>
      <c r="Q10" s="427"/>
      <c r="R10" s="428"/>
    </row>
    <row r="11" spans="1:18" ht="18" customHeight="1" x14ac:dyDescent="0.2">
      <c r="A11" s="16"/>
      <c r="C11" s="124"/>
      <c r="D11" s="124"/>
      <c r="E11" s="124"/>
      <c r="F11" s="5"/>
      <c r="G11" s="8" t="s">
        <v>6</v>
      </c>
      <c r="H11" s="8"/>
      <c r="I11" s="6"/>
      <c r="J11" s="3"/>
      <c r="K11" s="93">
        <f>SUM(K8:K10)</f>
        <v>1375</v>
      </c>
      <c r="L11" s="4"/>
      <c r="M11" s="300"/>
      <c r="N11" s="429"/>
      <c r="O11" s="421"/>
      <c r="P11" s="421"/>
      <c r="Q11" s="421"/>
      <c r="R11" s="430"/>
    </row>
    <row r="12" spans="1:18" ht="19.5" customHeight="1" x14ac:dyDescent="0.2">
      <c r="A12" s="16"/>
      <c r="F12" s="5"/>
      <c r="G12" s="8"/>
      <c r="H12" s="8"/>
      <c r="I12" s="6"/>
      <c r="J12" s="3"/>
      <c r="K12" s="93"/>
      <c r="L12" s="4"/>
      <c r="M12" s="300"/>
      <c r="N12" s="422" t="s">
        <v>105</v>
      </c>
      <c r="O12" s="422"/>
      <c r="P12" s="422"/>
      <c r="Q12" s="422"/>
      <c r="R12" s="422"/>
    </row>
    <row r="13" spans="1:18" ht="14.45" customHeight="1" x14ac:dyDescent="0.2">
      <c r="A13" s="48">
        <v>2</v>
      </c>
      <c r="B13" s="46" t="s">
        <v>21</v>
      </c>
      <c r="C13" s="47"/>
      <c r="D13" s="40"/>
      <c r="E13" s="40"/>
      <c r="F13" s="41"/>
      <c r="G13" s="42"/>
      <c r="H13" s="42"/>
      <c r="I13" s="43"/>
      <c r="J13" s="44"/>
      <c r="K13" s="94"/>
      <c r="L13" s="69">
        <f>ROUND(K17,0)</f>
        <v>0</v>
      </c>
      <c r="M13" s="301"/>
      <c r="N13" s="422"/>
      <c r="O13" s="422"/>
      <c r="P13" s="422"/>
      <c r="Q13" s="422"/>
      <c r="R13" s="422"/>
    </row>
    <row r="14" spans="1:18" x14ac:dyDescent="0.2">
      <c r="A14" s="16"/>
      <c r="C14" s="81" t="s">
        <v>8</v>
      </c>
      <c r="D14" s="206"/>
      <c r="E14" s="81"/>
      <c r="F14" s="207"/>
      <c r="G14" s="208"/>
      <c r="H14" t="s">
        <v>1</v>
      </c>
      <c r="I14" s="79"/>
      <c r="J14" s="211" t="s">
        <v>80</v>
      </c>
      <c r="K14" s="125">
        <f>(K8+K9)*I14</f>
        <v>0</v>
      </c>
      <c r="L14" s="20"/>
      <c r="M14" s="302"/>
      <c r="N14" s="422"/>
      <c r="O14" s="422"/>
      <c r="P14" s="422"/>
      <c r="Q14" s="422"/>
      <c r="R14" s="422"/>
    </row>
    <row r="15" spans="1:18" x14ac:dyDescent="0.2">
      <c r="A15" s="104"/>
      <c r="C15" s="81" t="s">
        <v>95</v>
      </c>
      <c r="D15" s="206"/>
      <c r="E15" s="81"/>
      <c r="F15" s="207"/>
      <c r="G15" s="208"/>
      <c r="H15" s="124" t="s">
        <v>1</v>
      </c>
      <c r="I15" s="80"/>
      <c r="J15" s="211" t="s">
        <v>80</v>
      </c>
      <c r="K15" s="125">
        <f>K10*I15</f>
        <v>0</v>
      </c>
      <c r="L15" s="20"/>
      <c r="M15" s="302"/>
      <c r="N15" s="234"/>
      <c r="O15" s="32"/>
      <c r="P15" s="32"/>
      <c r="Q15" s="32"/>
      <c r="R15" s="32"/>
    </row>
    <row r="16" spans="1:18" ht="13.15" customHeight="1" x14ac:dyDescent="0.2">
      <c r="A16" s="16"/>
      <c r="C16" s="78"/>
      <c r="D16" s="209"/>
      <c r="E16" s="78"/>
      <c r="F16" s="210"/>
      <c r="G16" s="78"/>
      <c r="H16" t="s">
        <v>1</v>
      </c>
      <c r="I16" s="78"/>
      <c r="J16" s="211" t="s">
        <v>80</v>
      </c>
      <c r="K16" s="125"/>
      <c r="L16" s="244"/>
      <c r="M16" s="310"/>
      <c r="N16" s="32"/>
      <c r="O16" s="32"/>
      <c r="P16" s="32"/>
      <c r="Q16" s="32"/>
      <c r="R16" s="32"/>
    </row>
    <row r="17" spans="1:18" x14ac:dyDescent="0.2">
      <c r="A17" s="16"/>
      <c r="C17" s="16"/>
      <c r="D17" s="16"/>
      <c r="E17" s="16"/>
      <c r="G17" s="8" t="s">
        <v>7</v>
      </c>
      <c r="H17" s="3"/>
      <c r="I17" s="17"/>
      <c r="J17" s="3"/>
      <c r="K17" s="95">
        <f>SUM(K14:K16)</f>
        <v>0</v>
      </c>
      <c r="L17" s="14"/>
      <c r="M17" s="304"/>
      <c r="N17" s="245"/>
      <c r="O17" s="19"/>
      <c r="P17" s="19"/>
      <c r="Q17" s="19"/>
      <c r="R17" s="19"/>
    </row>
    <row r="18" spans="1:18" x14ac:dyDescent="0.2">
      <c r="A18" s="16"/>
      <c r="L18" s="2"/>
      <c r="M18" s="305"/>
      <c r="N18" s="124"/>
    </row>
    <row r="19" spans="1:18" x14ac:dyDescent="0.2">
      <c r="A19" s="22">
        <v>3</v>
      </c>
      <c r="B19" s="10" t="s">
        <v>5</v>
      </c>
      <c r="C19" s="11"/>
      <c r="D19" s="11"/>
      <c r="E19" s="11"/>
      <c r="F19" s="11"/>
      <c r="G19" s="11"/>
      <c r="H19" s="11"/>
      <c r="I19" s="11"/>
      <c r="J19" s="11"/>
      <c r="K19" s="97"/>
      <c r="L19" s="13">
        <f>ROUND(K20+K21+K22+K23,0)</f>
        <v>21</v>
      </c>
      <c r="M19" s="299"/>
      <c r="N19" s="124"/>
    </row>
    <row r="20" spans="1:18" x14ac:dyDescent="0.2">
      <c r="A20" s="16"/>
      <c r="C20" s="449" t="s">
        <v>96</v>
      </c>
      <c r="D20" s="212">
        <v>8</v>
      </c>
      <c r="E20" s="82" t="s">
        <v>37</v>
      </c>
      <c r="F20" s="213">
        <v>5</v>
      </c>
      <c r="G20" s="82" t="s">
        <v>38</v>
      </c>
      <c r="H20" t="s">
        <v>1</v>
      </c>
      <c r="I20" s="214">
        <v>0.53500000000000003</v>
      </c>
      <c r="J20" s="78" t="s">
        <v>2</v>
      </c>
      <c r="K20" s="125">
        <f>IF(D20="",F20*I20,D20*F20*I20)</f>
        <v>21.400000000000002</v>
      </c>
      <c r="L20" s="7"/>
      <c r="M20" s="49"/>
      <c r="N20" s="401" t="s">
        <v>57</v>
      </c>
      <c r="O20" s="401"/>
      <c r="P20" s="401"/>
      <c r="Q20" s="401"/>
      <c r="R20" s="401"/>
    </row>
    <row r="21" spans="1:18" x14ac:dyDescent="0.2">
      <c r="A21" s="16"/>
      <c r="C21" s="78"/>
      <c r="D21" s="212"/>
      <c r="E21" s="78"/>
      <c r="F21" s="205"/>
      <c r="G21" s="78"/>
      <c r="H21" t="s">
        <v>1</v>
      </c>
      <c r="I21" s="214"/>
      <c r="J21" s="211" t="s">
        <v>80</v>
      </c>
      <c r="K21" s="125">
        <f t="shared" ref="K21:K24" si="1">IF(D21="",F21*I21,D21*F21*I21)</f>
        <v>0</v>
      </c>
      <c r="L21" s="7"/>
      <c r="M21" s="49"/>
      <c r="N21" s="402" t="s">
        <v>56</v>
      </c>
      <c r="O21" s="402"/>
      <c r="P21" s="402"/>
      <c r="Q21" s="402"/>
      <c r="R21" s="402"/>
    </row>
    <row r="22" spans="1:18" x14ac:dyDescent="0.2">
      <c r="C22" s="78"/>
      <c r="D22" s="212"/>
      <c r="E22" s="78"/>
      <c r="F22" s="213"/>
      <c r="G22" s="78"/>
      <c r="H22" t="s">
        <v>1</v>
      </c>
      <c r="I22" s="214"/>
      <c r="J22" s="211" t="s">
        <v>80</v>
      </c>
      <c r="K22" s="125">
        <f t="shared" si="1"/>
        <v>0</v>
      </c>
      <c r="L22" s="7"/>
      <c r="M22" s="49"/>
    </row>
    <row r="23" spans="1:18" x14ac:dyDescent="0.2">
      <c r="C23" s="78"/>
      <c r="D23" s="212"/>
      <c r="E23" s="78"/>
      <c r="F23" s="213"/>
      <c r="G23" s="78"/>
      <c r="H23" t="s">
        <v>1</v>
      </c>
      <c r="I23" s="214"/>
      <c r="J23" s="211" t="s">
        <v>80</v>
      </c>
      <c r="K23" s="125">
        <f t="shared" si="1"/>
        <v>0</v>
      </c>
      <c r="L23" s="7"/>
      <c r="M23" s="49"/>
      <c r="N23" s="112" t="s">
        <v>58</v>
      </c>
      <c r="O23" s="68"/>
      <c r="P23" s="68"/>
      <c r="Q23" s="68"/>
      <c r="R23" s="68"/>
    </row>
    <row r="24" spans="1:18" x14ac:dyDescent="0.2">
      <c r="C24" s="78"/>
      <c r="D24" s="212"/>
      <c r="E24" s="78"/>
      <c r="F24" s="213"/>
      <c r="G24" s="78"/>
      <c r="I24" s="214"/>
      <c r="J24" s="202" t="s">
        <v>81</v>
      </c>
      <c r="K24" s="125">
        <f t="shared" si="1"/>
        <v>0</v>
      </c>
      <c r="L24" s="7"/>
      <c r="M24" s="49"/>
      <c r="N24" s="110" t="s">
        <v>64</v>
      </c>
      <c r="O24" s="68"/>
      <c r="P24" s="111"/>
      <c r="Q24" s="111"/>
      <c r="R24" s="68"/>
    </row>
    <row r="25" spans="1:18" x14ac:dyDescent="0.2">
      <c r="A25" s="22">
        <v>4</v>
      </c>
      <c r="B25" s="10" t="s">
        <v>26</v>
      </c>
      <c r="C25" s="10"/>
      <c r="D25" s="10"/>
      <c r="E25" s="10"/>
      <c r="F25" s="10"/>
      <c r="G25" s="10"/>
      <c r="H25" s="10"/>
      <c r="I25" s="10"/>
      <c r="J25" s="10"/>
      <c r="K25" s="91"/>
      <c r="L25" s="13">
        <f>ROUND(K31+K38,0)</f>
        <v>80</v>
      </c>
      <c r="M25" s="299"/>
    </row>
    <row r="26" spans="1:18" x14ac:dyDescent="0.2">
      <c r="B26" s="3" t="s">
        <v>13</v>
      </c>
      <c r="C26" s="23"/>
      <c r="D26" s="118"/>
      <c r="E26" s="118"/>
      <c r="F26" s="118"/>
      <c r="G26" s="118"/>
      <c r="H26" s="23"/>
      <c r="I26" s="33"/>
      <c r="J26" s="23"/>
      <c r="L26" s="2"/>
      <c r="M26" s="305"/>
    </row>
    <row r="27" spans="1:18" x14ac:dyDescent="0.2">
      <c r="B27" s="3"/>
      <c r="C27" s="202"/>
      <c r="D27" s="212"/>
      <c r="E27" s="78"/>
      <c r="F27" s="213"/>
      <c r="G27" s="78"/>
      <c r="H27" t="s">
        <v>1</v>
      </c>
      <c r="I27" s="214"/>
      <c r="J27" s="211" t="s">
        <v>80</v>
      </c>
      <c r="K27" s="125">
        <f>IF(D27="",F27*I27,D27*F27*I27)</f>
        <v>0</v>
      </c>
      <c r="L27" s="7"/>
      <c r="M27" s="49"/>
    </row>
    <row r="28" spans="1:18" x14ac:dyDescent="0.2">
      <c r="C28" s="202"/>
      <c r="D28" s="204"/>
      <c r="E28" s="77"/>
      <c r="F28" s="205"/>
      <c r="G28" s="78"/>
      <c r="H28" t="s">
        <v>1</v>
      </c>
      <c r="I28" s="214"/>
      <c r="J28" s="211" t="s">
        <v>80</v>
      </c>
      <c r="K28" s="125">
        <f t="shared" ref="K28:K30" si="2">IF(D28="",F28*I28,D28*F28*I28)</f>
        <v>0</v>
      </c>
      <c r="L28" s="7"/>
      <c r="M28" s="49"/>
    </row>
    <row r="29" spans="1:18" x14ac:dyDescent="0.2">
      <c r="C29" s="78"/>
      <c r="D29" s="204"/>
      <c r="E29" s="77"/>
      <c r="F29" s="205"/>
      <c r="G29" s="78"/>
      <c r="H29" t="s">
        <v>1</v>
      </c>
      <c r="I29" s="214"/>
      <c r="J29" s="211" t="s">
        <v>80</v>
      </c>
      <c r="K29" s="125">
        <f t="shared" si="2"/>
        <v>0</v>
      </c>
      <c r="L29" s="7"/>
      <c r="M29" s="49"/>
    </row>
    <row r="30" spans="1:18" x14ac:dyDescent="0.2">
      <c r="C30" s="77"/>
      <c r="D30" s="204"/>
      <c r="E30" s="77"/>
      <c r="F30" s="205"/>
      <c r="G30" s="78"/>
      <c r="H30" t="s">
        <v>1</v>
      </c>
      <c r="I30" s="214"/>
      <c r="J30" s="211" t="s">
        <v>80</v>
      </c>
      <c r="K30" s="125">
        <f t="shared" si="2"/>
        <v>0</v>
      </c>
      <c r="L30" s="7"/>
      <c r="M30" s="49"/>
    </row>
    <row r="31" spans="1:18" x14ac:dyDescent="0.2">
      <c r="F31" s="3"/>
      <c r="G31" s="8" t="s">
        <v>9</v>
      </c>
      <c r="H31" s="8"/>
      <c r="I31" s="35"/>
      <c r="J31" s="3"/>
      <c r="K31" s="126">
        <f>SUM(K27:K30)</f>
        <v>0</v>
      </c>
      <c r="L31" s="14"/>
      <c r="M31" s="304"/>
    </row>
    <row r="32" spans="1:18" x14ac:dyDescent="0.2">
      <c r="I32" s="34"/>
      <c r="L32" s="2"/>
      <c r="M32" s="305"/>
    </row>
    <row r="33" spans="1:18" x14ac:dyDescent="0.2">
      <c r="B33" s="3" t="s">
        <v>14</v>
      </c>
      <c r="I33" s="34"/>
      <c r="L33" s="2"/>
      <c r="M33" s="305"/>
    </row>
    <row r="34" spans="1:18" x14ac:dyDescent="0.2">
      <c r="C34" s="449" t="s">
        <v>99</v>
      </c>
      <c r="D34" s="212"/>
      <c r="E34" s="202"/>
      <c r="F34" s="213">
        <v>3</v>
      </c>
      <c r="G34" s="78"/>
      <c r="H34" t="s">
        <v>1</v>
      </c>
      <c r="I34" s="214">
        <v>10</v>
      </c>
      <c r="J34" s="211" t="s">
        <v>97</v>
      </c>
      <c r="K34" s="125">
        <f>IF(D34="",F34*I34,D34*F34*I34)</f>
        <v>30</v>
      </c>
      <c r="L34" s="7"/>
      <c r="M34" s="49"/>
    </row>
    <row r="35" spans="1:18" x14ac:dyDescent="0.2">
      <c r="C35" s="449" t="s">
        <v>100</v>
      </c>
      <c r="D35" s="212"/>
      <c r="E35" s="78"/>
      <c r="F35" s="213">
        <v>10</v>
      </c>
      <c r="G35" s="202" t="s">
        <v>98</v>
      </c>
      <c r="H35" t="s">
        <v>1</v>
      </c>
      <c r="I35" s="214">
        <v>5</v>
      </c>
      <c r="J35" s="215" t="s">
        <v>106</v>
      </c>
      <c r="K35" s="125">
        <f>IF(D35="",F35*I35,D35*F35*I35)</f>
        <v>50</v>
      </c>
      <c r="L35" s="7"/>
      <c r="M35" s="49"/>
    </row>
    <row r="36" spans="1:18" ht="12.75" customHeight="1" x14ac:dyDescent="0.2">
      <c r="C36" s="78"/>
      <c r="D36" s="212"/>
      <c r="E36" s="78"/>
      <c r="F36" s="213"/>
      <c r="G36" s="78"/>
      <c r="H36" t="s">
        <v>1</v>
      </c>
      <c r="I36" s="214"/>
      <c r="J36" s="215" t="s">
        <v>80</v>
      </c>
      <c r="K36" s="125">
        <f>IF(D36="",F36*I36,D36*F36*I36)</f>
        <v>0</v>
      </c>
      <c r="L36" s="7"/>
      <c r="M36" s="49"/>
      <c r="N36" s="403" t="s">
        <v>17</v>
      </c>
      <c r="O36" s="415"/>
      <c r="P36" s="415"/>
      <c r="Q36" s="415"/>
      <c r="R36" s="415"/>
    </row>
    <row r="37" spans="1:18" ht="12.75" customHeight="1" x14ac:dyDescent="0.2">
      <c r="C37" s="78"/>
      <c r="D37" s="212"/>
      <c r="E37" s="78"/>
      <c r="F37" s="213"/>
      <c r="G37" s="78"/>
      <c r="H37" t="s">
        <v>1</v>
      </c>
      <c r="I37" s="214"/>
      <c r="J37" s="211" t="s">
        <v>80</v>
      </c>
      <c r="K37" s="125">
        <f>IF(D37="",F37*I37,D37*F37*I37)</f>
        <v>0</v>
      </c>
      <c r="L37" s="7"/>
      <c r="M37" s="49"/>
      <c r="N37" s="416"/>
      <c r="O37" s="416"/>
      <c r="P37" s="416"/>
      <c r="Q37" s="416"/>
      <c r="R37" s="416"/>
    </row>
    <row r="38" spans="1:18" ht="12.75" customHeight="1" x14ac:dyDescent="0.2">
      <c r="C38" s="8"/>
      <c r="D38" s="8"/>
      <c r="E38" s="8"/>
      <c r="F38" s="15"/>
      <c r="G38" s="8" t="s">
        <v>10</v>
      </c>
      <c r="H38" s="8"/>
      <c r="I38" s="35"/>
      <c r="J38" s="3"/>
      <c r="K38" s="126">
        <f>SUM(K34:K37)</f>
        <v>80</v>
      </c>
      <c r="L38" s="14"/>
      <c r="M38" s="304"/>
      <c r="N38" s="31"/>
      <c r="O38" s="31"/>
      <c r="P38" s="31"/>
      <c r="Q38" s="31"/>
      <c r="R38" s="31"/>
    </row>
    <row r="39" spans="1:18" ht="12.75" customHeight="1" x14ac:dyDescent="0.2">
      <c r="C39" s="8"/>
      <c r="D39" s="8"/>
      <c r="E39" s="8"/>
      <c r="F39" s="15"/>
      <c r="G39" s="8"/>
      <c r="H39" s="8"/>
      <c r="I39" s="35"/>
      <c r="J39" s="3"/>
      <c r="K39" s="95"/>
      <c r="L39" s="14"/>
      <c r="M39" s="304"/>
      <c r="N39" s="31"/>
      <c r="O39" s="31"/>
      <c r="P39" s="31"/>
      <c r="Q39" s="31"/>
      <c r="R39" s="31"/>
    </row>
    <row r="40" spans="1:18" ht="12.75" customHeight="1" x14ac:dyDescent="0.2">
      <c r="A40" s="22">
        <v>5</v>
      </c>
      <c r="B40" s="10" t="s">
        <v>22</v>
      </c>
      <c r="C40" s="11"/>
      <c r="D40" s="11"/>
      <c r="E40" s="11"/>
      <c r="F40" s="11"/>
      <c r="G40" s="11"/>
      <c r="H40" s="11"/>
      <c r="I40" s="11"/>
      <c r="J40" s="11"/>
      <c r="K40" s="97"/>
      <c r="L40" s="13">
        <f>ROUND(K41+K42+K43+K44,0)</f>
        <v>0</v>
      </c>
      <c r="M40" s="299"/>
      <c r="N40" s="31"/>
      <c r="O40" s="31"/>
      <c r="P40" s="31"/>
      <c r="Q40" s="31"/>
      <c r="R40" s="31"/>
    </row>
    <row r="41" spans="1:18" ht="12.75" customHeight="1" x14ac:dyDescent="0.2">
      <c r="C41" s="78"/>
      <c r="D41" s="212"/>
      <c r="E41" s="202"/>
      <c r="F41" s="205"/>
      <c r="G41" s="202"/>
      <c r="H41" t="s">
        <v>1</v>
      </c>
      <c r="I41" s="214"/>
      <c r="J41" s="216" t="s">
        <v>80</v>
      </c>
      <c r="K41" s="125">
        <f>IF(D41="",F41*I41,D41*F41*I41)</f>
        <v>0</v>
      </c>
      <c r="L41" s="7"/>
      <c r="M41" s="49"/>
      <c r="N41" s="31"/>
      <c r="O41" s="31"/>
      <c r="P41" s="31"/>
      <c r="Q41" s="31"/>
      <c r="R41" s="31"/>
    </row>
    <row r="42" spans="1:18" ht="12.75" customHeight="1" x14ac:dyDescent="0.2">
      <c r="C42" s="78"/>
      <c r="D42" s="212"/>
      <c r="E42" s="78"/>
      <c r="F42" s="213"/>
      <c r="G42" s="78"/>
      <c r="H42" t="s">
        <v>1</v>
      </c>
      <c r="I42" s="214"/>
      <c r="J42" s="216" t="s">
        <v>80</v>
      </c>
      <c r="K42" s="125">
        <f>IF(D42="",F42*I42,D42*F42*I42)</f>
        <v>0</v>
      </c>
      <c r="L42" s="7"/>
      <c r="M42" s="49"/>
      <c r="N42" s="31"/>
      <c r="O42" s="31"/>
      <c r="P42" s="31"/>
      <c r="Q42" s="31"/>
      <c r="R42" s="31"/>
    </row>
    <row r="43" spans="1:18" ht="12.75" customHeight="1" x14ac:dyDescent="0.2">
      <c r="C43" s="78"/>
      <c r="D43" s="212"/>
      <c r="E43" s="78"/>
      <c r="F43" s="213"/>
      <c r="G43" s="78"/>
      <c r="H43" t="s">
        <v>1</v>
      </c>
      <c r="I43" s="214"/>
      <c r="J43" s="216" t="s">
        <v>80</v>
      </c>
      <c r="K43" s="125">
        <f>IF(D43="",F43*I43,D43*F43*I43)</f>
        <v>0</v>
      </c>
      <c r="L43" s="7"/>
      <c r="M43" s="49"/>
      <c r="N43" s="31"/>
      <c r="O43" s="31"/>
      <c r="P43" s="31"/>
      <c r="Q43" s="31"/>
      <c r="R43" s="31"/>
    </row>
    <row r="44" spans="1:18" ht="12.75" customHeight="1" x14ac:dyDescent="0.2">
      <c r="C44" s="78"/>
      <c r="D44" s="212"/>
      <c r="E44" s="78"/>
      <c r="F44" s="213"/>
      <c r="G44" s="78"/>
      <c r="H44" t="s">
        <v>1</v>
      </c>
      <c r="I44" s="214"/>
      <c r="J44" s="216" t="s">
        <v>80</v>
      </c>
      <c r="K44" s="125">
        <f>IF(D44="",F44*I44,D44*F44*I44)</f>
        <v>0</v>
      </c>
      <c r="L44" s="7"/>
      <c r="M44" s="49"/>
      <c r="N44" s="31"/>
      <c r="O44" s="31"/>
      <c r="P44" s="31"/>
      <c r="Q44" s="31"/>
      <c r="R44" s="31"/>
    </row>
    <row r="45" spans="1:18" ht="12.75" customHeight="1" x14ac:dyDescent="0.2">
      <c r="C45" s="78"/>
      <c r="D45" s="212"/>
      <c r="E45" s="78"/>
      <c r="F45" s="213"/>
      <c r="G45" s="78"/>
      <c r="I45" s="214"/>
      <c r="J45" s="216" t="s">
        <v>80</v>
      </c>
      <c r="K45" s="125">
        <f>IF(D45="",F45*I45,D45*F45*I45)</f>
        <v>0</v>
      </c>
      <c r="L45" s="7"/>
      <c r="M45" s="49"/>
      <c r="N45" s="31"/>
      <c r="O45" s="31"/>
      <c r="P45" s="31"/>
      <c r="Q45" s="31"/>
      <c r="R45" s="31"/>
    </row>
    <row r="46" spans="1:18" ht="12.75" customHeight="1" x14ac:dyDescent="0.2">
      <c r="C46" s="23"/>
      <c r="D46" s="23"/>
      <c r="E46" s="23"/>
      <c r="F46" s="23"/>
      <c r="G46" s="23"/>
      <c r="H46" s="23"/>
      <c r="I46" s="33"/>
      <c r="J46" s="23"/>
      <c r="K46" s="98"/>
      <c r="L46" s="7"/>
      <c r="M46" s="49"/>
      <c r="N46" s="31"/>
      <c r="O46" s="31"/>
      <c r="P46" s="31"/>
      <c r="Q46" s="31"/>
      <c r="R46" s="31"/>
    </row>
    <row r="47" spans="1:18" ht="12.75" customHeight="1" x14ac:dyDescent="0.2">
      <c r="A47" s="48">
        <v>6</v>
      </c>
      <c r="B47" s="52" t="s">
        <v>23</v>
      </c>
      <c r="C47" s="50"/>
      <c r="D47" s="50"/>
      <c r="E47" s="50"/>
      <c r="F47" s="50"/>
      <c r="G47" s="50"/>
      <c r="H47" s="50"/>
      <c r="I47" s="51"/>
      <c r="J47" s="50"/>
      <c r="K47" s="99"/>
      <c r="L47" s="13">
        <f>ROUND(K48+K49,0)</f>
        <v>0</v>
      </c>
      <c r="M47" s="299"/>
      <c r="N47" s="31"/>
      <c r="O47" s="31"/>
      <c r="P47" s="31"/>
      <c r="Q47" s="31"/>
      <c r="R47" s="31"/>
    </row>
    <row r="48" spans="1:18" ht="12.75" customHeight="1" x14ac:dyDescent="0.2">
      <c r="C48" s="82"/>
      <c r="D48" s="212"/>
      <c r="E48" s="202"/>
      <c r="F48" s="213"/>
      <c r="G48" s="202"/>
      <c r="H48" t="s">
        <v>1</v>
      </c>
      <c r="I48" s="214"/>
      <c r="J48" s="211" t="s">
        <v>80</v>
      </c>
      <c r="K48" s="125">
        <f>IF(D48="",F48*I48,D48*F48*I48)</f>
        <v>0</v>
      </c>
      <c r="L48" s="7"/>
      <c r="M48" s="49"/>
      <c r="N48" s="31"/>
      <c r="O48" s="31"/>
      <c r="P48" s="31"/>
      <c r="Q48" s="31"/>
      <c r="R48" s="31"/>
    </row>
    <row r="49" spans="1:18" ht="12.75" customHeight="1" x14ac:dyDescent="0.2">
      <c r="C49" s="82"/>
      <c r="D49" s="212"/>
      <c r="E49" s="78"/>
      <c r="F49" s="213"/>
      <c r="G49" s="82"/>
      <c r="H49" s="18" t="s">
        <v>1</v>
      </c>
      <c r="I49" s="214"/>
      <c r="J49" s="211" t="s">
        <v>80</v>
      </c>
      <c r="K49" s="125">
        <f>IF(D49="",F49*I49,D49*F49*I49)</f>
        <v>0</v>
      </c>
      <c r="L49" s="7"/>
      <c r="M49" s="49"/>
      <c r="N49" s="31"/>
      <c r="O49" s="31"/>
      <c r="P49" s="31"/>
      <c r="Q49" s="31"/>
      <c r="R49" s="31"/>
    </row>
    <row r="50" spans="1:18" ht="12.75" customHeight="1" x14ac:dyDescent="0.2">
      <c r="C50" s="78"/>
      <c r="D50" s="212"/>
      <c r="E50" s="78"/>
      <c r="F50" s="213"/>
      <c r="G50" s="78"/>
      <c r="I50" s="214"/>
      <c r="J50" s="211" t="s">
        <v>80</v>
      </c>
      <c r="K50" s="125">
        <f>IF(D50="",F50*I50,D50*F50*I50)</f>
        <v>0</v>
      </c>
      <c r="L50" s="7"/>
      <c r="M50" s="49"/>
      <c r="N50" s="31"/>
      <c r="O50" s="31"/>
      <c r="P50" s="31"/>
      <c r="Q50" s="31"/>
      <c r="R50" s="31"/>
    </row>
    <row r="51" spans="1:18" x14ac:dyDescent="0.2">
      <c r="F51" s="119"/>
      <c r="G51" s="23"/>
      <c r="H51" s="23"/>
      <c r="I51" s="33"/>
      <c r="J51" s="23"/>
      <c r="K51" s="92"/>
      <c r="L51" s="7"/>
      <c r="M51" s="49"/>
      <c r="N51" s="31"/>
      <c r="O51" s="31"/>
      <c r="P51" s="31"/>
      <c r="Q51" s="31"/>
      <c r="R51" s="31"/>
    </row>
    <row r="52" spans="1:18" x14ac:dyDescent="0.2">
      <c r="A52" s="22">
        <v>7</v>
      </c>
      <c r="B52" s="10" t="s">
        <v>24</v>
      </c>
      <c r="C52" s="11"/>
      <c r="D52" s="11"/>
      <c r="E52" s="11"/>
      <c r="F52" s="11"/>
      <c r="G52" s="11"/>
      <c r="H52" s="11"/>
      <c r="I52" s="11"/>
      <c r="J52" s="11"/>
      <c r="K52" s="97"/>
      <c r="L52" s="13">
        <f>ROUND(K53+K54+K55+K56+K57,0)</f>
        <v>0</v>
      </c>
      <c r="M52" s="299"/>
      <c r="N52" s="29"/>
      <c r="O52" s="29"/>
      <c r="P52" s="29"/>
      <c r="Q52" s="29"/>
      <c r="R52" s="29"/>
    </row>
    <row r="53" spans="1:18" x14ac:dyDescent="0.2">
      <c r="C53" s="78"/>
      <c r="D53" s="212"/>
      <c r="E53" s="202"/>
      <c r="F53" s="205"/>
      <c r="G53" s="202"/>
      <c r="H53" t="s">
        <v>1</v>
      </c>
      <c r="I53" s="214"/>
      <c r="J53" s="215" t="s">
        <v>80</v>
      </c>
      <c r="K53" s="125">
        <f>IF(D53="",F53*I53,D53*F53*I53)</f>
        <v>0</v>
      </c>
      <c r="L53" s="7"/>
      <c r="M53" s="49"/>
      <c r="N53" s="32"/>
      <c r="O53" s="32"/>
      <c r="P53" s="32"/>
      <c r="Q53" s="32"/>
      <c r="R53" s="32"/>
    </row>
    <row r="54" spans="1:18" x14ac:dyDescent="0.2">
      <c r="C54" s="78"/>
      <c r="D54" s="212"/>
      <c r="E54" s="202"/>
      <c r="F54" s="205"/>
      <c r="G54" s="78"/>
      <c r="H54" t="s">
        <v>1</v>
      </c>
      <c r="I54" s="214"/>
      <c r="J54" s="215" t="s">
        <v>80</v>
      </c>
      <c r="K54" s="125">
        <f>IF(D54="",F54*I54,D54*F54*I54)</f>
        <v>0</v>
      </c>
      <c r="L54" s="7"/>
      <c r="M54" s="49"/>
      <c r="N54" s="30"/>
      <c r="O54" s="31"/>
      <c r="P54" s="31"/>
      <c r="Q54" s="31"/>
      <c r="R54" s="31"/>
    </row>
    <row r="55" spans="1:18" ht="12.6" customHeight="1" x14ac:dyDescent="0.2">
      <c r="C55" s="78"/>
      <c r="D55" s="212"/>
      <c r="E55" s="78"/>
      <c r="F55" s="205"/>
      <c r="G55" s="78"/>
      <c r="H55" t="s">
        <v>1</v>
      </c>
      <c r="I55" s="214"/>
      <c r="J55" s="215" t="s">
        <v>80</v>
      </c>
      <c r="K55" s="125">
        <f>IF(D55="",F55*I55,D55*F55*I55)</f>
        <v>0</v>
      </c>
      <c r="L55" s="7"/>
      <c r="M55" s="49"/>
      <c r="N55" s="31"/>
      <c r="O55" s="31"/>
      <c r="P55" s="31"/>
      <c r="Q55" s="31"/>
      <c r="R55" s="31"/>
    </row>
    <row r="56" spans="1:18" ht="12.6" customHeight="1" x14ac:dyDescent="0.2">
      <c r="C56" s="78"/>
      <c r="D56" s="212"/>
      <c r="E56" s="78"/>
      <c r="F56" s="213"/>
      <c r="G56" s="78"/>
      <c r="H56" t="s">
        <v>1</v>
      </c>
      <c r="I56" s="214"/>
      <c r="J56" s="215" t="s">
        <v>80</v>
      </c>
      <c r="K56" s="125">
        <f>IF(D56="",F56*I56,D56*F56*I56)</f>
        <v>0</v>
      </c>
      <c r="L56" s="7"/>
      <c r="M56" s="49"/>
      <c r="N56" s="31"/>
      <c r="O56" s="31"/>
      <c r="P56" s="31"/>
      <c r="Q56" s="31"/>
      <c r="R56" s="31"/>
    </row>
    <row r="57" spans="1:18" ht="12.6" customHeight="1" x14ac:dyDescent="0.2">
      <c r="C57" s="78"/>
      <c r="D57" s="212"/>
      <c r="E57" s="78"/>
      <c r="F57" s="213"/>
      <c r="G57" s="78"/>
      <c r="H57" t="s">
        <v>1</v>
      </c>
      <c r="I57" s="214"/>
      <c r="J57" s="215" t="s">
        <v>80</v>
      </c>
      <c r="K57" s="125">
        <f>IF(D57="",F57*I57,D57*F57*I57)</f>
        <v>0</v>
      </c>
      <c r="L57" s="7"/>
      <c r="M57" s="49"/>
      <c r="N57" s="31"/>
      <c r="O57" s="31"/>
      <c r="P57" s="31"/>
      <c r="Q57" s="31"/>
      <c r="R57" s="31"/>
    </row>
    <row r="58" spans="1:18" x14ac:dyDescent="0.2">
      <c r="I58" s="34"/>
      <c r="K58" s="92"/>
      <c r="L58" s="7"/>
      <c r="M58" s="49"/>
      <c r="N58" s="31"/>
      <c r="O58" s="31"/>
      <c r="P58" s="31"/>
      <c r="Q58" s="31"/>
      <c r="R58" s="31"/>
    </row>
    <row r="59" spans="1:18" x14ac:dyDescent="0.2">
      <c r="A59" s="22">
        <v>8</v>
      </c>
      <c r="B59" s="10" t="s">
        <v>30</v>
      </c>
      <c r="C59" s="10"/>
      <c r="D59" s="10"/>
      <c r="E59" s="10"/>
      <c r="F59" s="10"/>
      <c r="G59" s="10"/>
      <c r="H59" s="10"/>
      <c r="I59" s="10"/>
      <c r="J59" s="10"/>
      <c r="K59" s="91"/>
      <c r="L59" s="13">
        <f>ROUND(K60+K61+K62+K63,0)</f>
        <v>0</v>
      </c>
      <c r="M59" s="299"/>
      <c r="N59" s="32"/>
      <c r="O59" s="32"/>
      <c r="P59" s="32"/>
      <c r="Q59" s="32"/>
      <c r="R59" s="32"/>
    </row>
    <row r="60" spans="1:18" x14ac:dyDescent="0.2">
      <c r="B60" s="3"/>
      <c r="C60" s="82"/>
      <c r="D60" s="213"/>
      <c r="E60" s="78"/>
      <c r="F60" s="213"/>
      <c r="G60" s="82"/>
      <c r="H60" t="s">
        <v>1</v>
      </c>
      <c r="I60" s="218"/>
      <c r="J60" s="215" t="s">
        <v>80</v>
      </c>
      <c r="K60" s="125">
        <f>IF(D60="",F60*I60,D60*F60*I60)</f>
        <v>0</v>
      </c>
      <c r="L60" s="7"/>
      <c r="M60" s="49"/>
      <c r="N60" s="30"/>
      <c r="O60" s="31"/>
      <c r="P60" s="31"/>
      <c r="Q60" s="31"/>
      <c r="R60" s="31"/>
    </row>
    <row r="61" spans="1:18" ht="12.75" customHeight="1" x14ac:dyDescent="0.2">
      <c r="C61" s="82"/>
      <c r="D61" s="217"/>
      <c r="E61" s="77"/>
      <c r="F61" s="205"/>
      <c r="G61" s="78"/>
      <c r="H61" t="s">
        <v>1</v>
      </c>
      <c r="I61" s="214"/>
      <c r="J61" s="215" t="s">
        <v>80</v>
      </c>
      <c r="K61" s="125">
        <f>IF(D61="",F61*I61,D61*F61*I61)</f>
        <v>0</v>
      </c>
      <c r="L61" s="7"/>
      <c r="M61" s="49"/>
      <c r="N61" s="31"/>
      <c r="O61" s="31"/>
      <c r="P61" s="31"/>
      <c r="Q61" s="31"/>
      <c r="R61" s="31"/>
    </row>
    <row r="62" spans="1:18" ht="12.75" customHeight="1" x14ac:dyDescent="0.2">
      <c r="C62" s="78"/>
      <c r="D62" s="217"/>
      <c r="E62" s="77"/>
      <c r="F62" s="205"/>
      <c r="G62" s="78"/>
      <c r="H62" t="s">
        <v>1</v>
      </c>
      <c r="I62" s="214"/>
      <c r="J62" s="215" t="s">
        <v>80</v>
      </c>
      <c r="K62" s="125">
        <f>IF(D62="",F62*I62,D62*F62*I62)</f>
        <v>0</v>
      </c>
      <c r="L62" s="7"/>
      <c r="M62" s="49"/>
      <c r="N62" s="31"/>
      <c r="O62" s="31"/>
      <c r="P62" s="31"/>
      <c r="Q62" s="31"/>
      <c r="R62" s="31"/>
    </row>
    <row r="63" spans="1:18" ht="12.75" customHeight="1" x14ac:dyDescent="0.2">
      <c r="C63" s="77"/>
      <c r="D63" s="217"/>
      <c r="E63" s="77"/>
      <c r="F63" s="205"/>
      <c r="G63" s="78"/>
      <c r="H63" t="s">
        <v>1</v>
      </c>
      <c r="I63" s="214"/>
      <c r="J63" s="215" t="s">
        <v>80</v>
      </c>
      <c r="K63" s="125">
        <f>IF(D63="",F63*I63,D63*F63*I63)</f>
        <v>0</v>
      </c>
      <c r="L63" s="7"/>
      <c r="M63" s="49"/>
      <c r="N63" s="31"/>
      <c r="O63" s="31"/>
      <c r="P63" s="31"/>
      <c r="Q63" s="31"/>
      <c r="R63" s="31"/>
    </row>
    <row r="64" spans="1:18" x14ac:dyDescent="0.2">
      <c r="F64" s="3"/>
      <c r="G64" s="8"/>
      <c r="H64" s="8"/>
      <c r="I64" s="35"/>
      <c r="J64" s="3"/>
      <c r="K64" s="95"/>
      <c r="L64" s="14"/>
      <c r="M64" s="304"/>
      <c r="N64" s="31"/>
      <c r="O64" s="31"/>
      <c r="P64" s="31"/>
      <c r="Q64" s="31"/>
      <c r="R64" s="31"/>
    </row>
    <row r="65" spans="1:18" ht="7.9" customHeight="1" x14ac:dyDescent="0.2">
      <c r="I65" s="34"/>
      <c r="L65" s="2"/>
      <c r="M65" s="305"/>
      <c r="N65" s="32"/>
      <c r="O65" s="32"/>
      <c r="P65" s="32"/>
      <c r="Q65" s="32"/>
      <c r="R65" s="32"/>
    </row>
    <row r="66" spans="1:18" x14ac:dyDescent="0.2">
      <c r="A66" s="46">
        <v>9</v>
      </c>
      <c r="B66" s="46" t="s">
        <v>25</v>
      </c>
      <c r="C66" s="45"/>
      <c r="D66" s="45"/>
      <c r="E66" s="45"/>
      <c r="F66" s="45"/>
      <c r="G66" s="45"/>
      <c r="H66" s="45"/>
      <c r="I66" s="54"/>
      <c r="J66" s="45"/>
      <c r="K66" s="100"/>
      <c r="L66" s="154">
        <f>ROUND(K70+K75,0)</f>
        <v>0</v>
      </c>
      <c r="M66" s="306"/>
      <c r="N66" s="32"/>
      <c r="O66" s="32"/>
      <c r="P66" s="32"/>
      <c r="Q66" s="32"/>
      <c r="R66" s="32"/>
    </row>
    <row r="67" spans="1:18" x14ac:dyDescent="0.2">
      <c r="A67" s="3"/>
      <c r="B67" s="3" t="s">
        <v>31</v>
      </c>
      <c r="J67" s="23"/>
      <c r="K67" s="92"/>
      <c r="L67" s="7"/>
      <c r="M67" s="49"/>
      <c r="N67" s="393" t="s">
        <v>19</v>
      </c>
      <c r="O67" s="393"/>
      <c r="P67" s="393"/>
      <c r="Q67" s="393"/>
      <c r="R67" s="393"/>
    </row>
    <row r="68" spans="1:18" x14ac:dyDescent="0.2">
      <c r="C68" s="82"/>
      <c r="D68" s="212"/>
      <c r="E68" s="78"/>
      <c r="F68" s="213"/>
      <c r="G68" s="82"/>
      <c r="H68" t="s">
        <v>1</v>
      </c>
      <c r="I68" s="219"/>
      <c r="J68" s="211" t="s">
        <v>80</v>
      </c>
      <c r="K68" s="125">
        <f>IF(D68="",F68*I68,D68*F68*I68)</f>
        <v>0</v>
      </c>
      <c r="L68" s="7"/>
      <c r="M68" s="49"/>
      <c r="N68" s="394"/>
      <c r="O68" s="394"/>
      <c r="P68" s="394"/>
      <c r="Q68" s="394"/>
      <c r="R68" s="394"/>
    </row>
    <row r="69" spans="1:18" ht="12.75" customHeight="1" x14ac:dyDescent="0.2">
      <c r="C69" s="78"/>
      <c r="D69" s="212"/>
      <c r="E69" s="78"/>
      <c r="F69" s="213"/>
      <c r="G69" s="78"/>
      <c r="H69" t="s">
        <v>1</v>
      </c>
      <c r="I69" s="219"/>
      <c r="J69" s="211" t="s">
        <v>80</v>
      </c>
      <c r="K69" s="125">
        <f>IF(D69="",F69*I69,D69*F69*I69)</f>
        <v>0</v>
      </c>
      <c r="L69" s="7"/>
      <c r="M69" s="49"/>
      <c r="N69" s="395"/>
      <c r="O69" s="395"/>
      <c r="P69" s="395"/>
      <c r="Q69" s="395"/>
      <c r="R69" s="395"/>
    </row>
    <row r="70" spans="1:18" ht="12.75" customHeight="1" x14ac:dyDescent="0.2">
      <c r="C70" s="23"/>
      <c r="D70" s="23"/>
      <c r="E70" s="23"/>
      <c r="F70" s="23"/>
      <c r="G70" s="38" t="s">
        <v>32</v>
      </c>
      <c r="H70" s="23"/>
      <c r="I70" s="33"/>
      <c r="J70" s="23"/>
      <c r="K70" s="142">
        <f>SUM(K67:K69)</f>
        <v>0</v>
      </c>
      <c r="L70" s="7"/>
      <c r="M70" s="49"/>
      <c r="N70" s="31"/>
      <c r="O70" s="31"/>
      <c r="P70" s="31"/>
      <c r="Q70" s="31"/>
      <c r="R70" s="31"/>
    </row>
    <row r="71" spans="1:18" ht="12.75" customHeight="1" x14ac:dyDescent="0.2">
      <c r="C71" s="23"/>
      <c r="D71" s="23"/>
      <c r="E71" s="23"/>
      <c r="F71" s="23"/>
      <c r="G71" s="38"/>
      <c r="H71" s="23"/>
      <c r="I71" s="33"/>
      <c r="J71" s="23"/>
      <c r="K71" s="92"/>
      <c r="L71" s="7"/>
      <c r="M71" s="49"/>
      <c r="N71" s="31"/>
      <c r="O71" s="31"/>
      <c r="P71" s="31"/>
      <c r="Q71" s="31"/>
      <c r="R71" s="31"/>
    </row>
    <row r="72" spans="1:18" ht="12.75" customHeight="1" x14ac:dyDescent="0.2">
      <c r="B72" s="3" t="s">
        <v>34</v>
      </c>
      <c r="K72" s="92"/>
      <c r="L72" s="7"/>
      <c r="M72" s="49"/>
      <c r="N72" s="31"/>
      <c r="O72" s="31"/>
      <c r="P72" s="31"/>
      <c r="Q72" s="31"/>
      <c r="R72" s="31"/>
    </row>
    <row r="73" spans="1:18" ht="12.75" customHeight="1" x14ac:dyDescent="0.2">
      <c r="C73" s="82"/>
      <c r="D73" s="212"/>
      <c r="E73" s="78"/>
      <c r="F73" s="213"/>
      <c r="G73" s="78"/>
      <c r="H73" s="18" t="s">
        <v>1</v>
      </c>
      <c r="I73" s="219"/>
      <c r="J73" s="211" t="s">
        <v>80</v>
      </c>
      <c r="K73" s="125">
        <f t="shared" ref="K73:K74" si="3">IF(D73="",F73*I73,D73*F73*I73)</f>
        <v>0</v>
      </c>
      <c r="L73" s="7"/>
      <c r="M73" s="49"/>
      <c r="N73" s="31"/>
      <c r="O73" s="31"/>
      <c r="P73" s="31"/>
      <c r="Q73" s="31"/>
      <c r="R73" s="31"/>
    </row>
    <row r="74" spans="1:18" x14ac:dyDescent="0.2">
      <c r="C74" s="78"/>
      <c r="D74" s="212"/>
      <c r="E74" s="78"/>
      <c r="F74" s="213"/>
      <c r="G74" s="78"/>
      <c r="H74" t="s">
        <v>1</v>
      </c>
      <c r="I74" s="219"/>
      <c r="J74" s="211" t="s">
        <v>80</v>
      </c>
      <c r="K74" s="125">
        <f t="shared" si="3"/>
        <v>0</v>
      </c>
      <c r="L74" s="14"/>
      <c r="M74" s="304"/>
      <c r="N74" s="31"/>
      <c r="O74" s="31"/>
      <c r="P74" s="31"/>
      <c r="Q74" s="31"/>
      <c r="R74" s="31"/>
    </row>
    <row r="75" spans="1:18" x14ac:dyDescent="0.2">
      <c r="C75" s="8"/>
      <c r="D75" s="8"/>
      <c r="E75" s="8"/>
      <c r="F75" s="15"/>
      <c r="G75" s="8" t="s">
        <v>33</v>
      </c>
      <c r="H75" s="8"/>
      <c r="I75" s="35"/>
      <c r="J75" s="3"/>
      <c r="K75" s="126">
        <f>SUM(K67:K72)</f>
        <v>0</v>
      </c>
      <c r="L75" s="14"/>
      <c r="M75" s="304"/>
      <c r="N75" s="31"/>
      <c r="O75" s="31"/>
      <c r="P75" s="31"/>
      <c r="Q75" s="31"/>
      <c r="R75" s="31"/>
    </row>
    <row r="76" spans="1:18" x14ac:dyDescent="0.2">
      <c r="C76" s="8"/>
      <c r="D76" s="8"/>
      <c r="E76" s="8"/>
      <c r="F76" s="15"/>
      <c r="G76" s="8"/>
      <c r="H76" s="8"/>
      <c r="I76" s="35"/>
      <c r="J76" s="3"/>
      <c r="K76" s="95"/>
      <c r="L76" s="14"/>
      <c r="M76" s="304"/>
      <c r="N76" s="31"/>
      <c r="O76" s="31"/>
      <c r="P76" s="31"/>
      <c r="Q76" s="31"/>
      <c r="R76" s="31"/>
    </row>
    <row r="77" spans="1:18" x14ac:dyDescent="0.2">
      <c r="C77" s="8"/>
      <c r="D77" s="8"/>
      <c r="E77" s="8"/>
      <c r="F77" s="15"/>
      <c r="G77" s="8"/>
      <c r="H77" s="8"/>
      <c r="I77" s="3"/>
      <c r="J77" s="3"/>
      <c r="K77" s="95"/>
      <c r="L77" s="14"/>
      <c r="M77" s="304"/>
      <c r="N77" s="32"/>
      <c r="O77" s="32"/>
      <c r="P77" s="32"/>
      <c r="Q77" s="32"/>
      <c r="R77" s="32"/>
    </row>
    <row r="78" spans="1:18" x14ac:dyDescent="0.2">
      <c r="A78" s="22">
        <v>10</v>
      </c>
      <c r="B78" s="10" t="s">
        <v>27</v>
      </c>
      <c r="C78" s="11"/>
      <c r="D78" s="11"/>
      <c r="E78" s="11"/>
      <c r="F78" s="11"/>
      <c r="G78" s="11"/>
      <c r="H78" s="11"/>
      <c r="I78" s="11"/>
      <c r="J78" s="11"/>
      <c r="K78" s="97"/>
      <c r="L78" s="13">
        <f>ROUND(K79+K80+K81+K82+K83,0)</f>
        <v>0</v>
      </c>
      <c r="M78" s="299"/>
      <c r="N78" s="32"/>
      <c r="O78" s="32"/>
      <c r="P78" s="32"/>
      <c r="Q78" s="32"/>
      <c r="R78" s="32"/>
    </row>
    <row r="79" spans="1:18" x14ac:dyDescent="0.2">
      <c r="C79" s="82"/>
      <c r="D79" s="212"/>
      <c r="E79" s="78"/>
      <c r="F79" s="205"/>
      <c r="G79" s="82"/>
      <c r="H79" t="s">
        <v>1</v>
      </c>
      <c r="I79" s="214"/>
      <c r="J79" s="211" t="s">
        <v>80</v>
      </c>
      <c r="K79" s="125">
        <f t="shared" ref="K79:K84" si="4">IF(D79="",F79*I79,D79*F79*I79)</f>
        <v>0</v>
      </c>
      <c r="L79" s="7"/>
      <c r="M79" s="49"/>
      <c r="N79" s="32"/>
      <c r="O79" s="32"/>
      <c r="P79" s="32"/>
      <c r="Q79" s="32"/>
      <c r="R79" s="32"/>
    </row>
    <row r="80" spans="1:18" x14ac:dyDescent="0.2">
      <c r="C80" s="82"/>
      <c r="D80" s="212"/>
      <c r="E80" s="78"/>
      <c r="F80" s="205"/>
      <c r="G80" s="82"/>
      <c r="H80" t="s">
        <v>1</v>
      </c>
      <c r="I80" s="214"/>
      <c r="J80" s="211" t="s">
        <v>80</v>
      </c>
      <c r="K80" s="125">
        <f t="shared" si="4"/>
        <v>0</v>
      </c>
      <c r="L80" s="7"/>
      <c r="M80" s="49"/>
      <c r="N80" s="30"/>
      <c r="O80" s="31"/>
      <c r="P80" s="31"/>
      <c r="Q80" s="31"/>
      <c r="R80" s="31"/>
    </row>
    <row r="81" spans="1:18" ht="12.75" customHeight="1" x14ac:dyDescent="0.2">
      <c r="C81" s="78"/>
      <c r="D81" s="212"/>
      <c r="E81" s="78"/>
      <c r="F81" s="213"/>
      <c r="G81" s="78"/>
      <c r="H81" t="s">
        <v>1</v>
      </c>
      <c r="I81" s="214"/>
      <c r="J81" s="211" t="s">
        <v>80</v>
      </c>
      <c r="K81" s="125">
        <f t="shared" si="4"/>
        <v>0</v>
      </c>
      <c r="L81" s="7"/>
      <c r="M81" s="49"/>
      <c r="N81" s="31"/>
      <c r="O81" s="31"/>
      <c r="P81" s="31"/>
      <c r="Q81" s="31"/>
      <c r="R81" s="31"/>
    </row>
    <row r="82" spans="1:18" ht="11.45" customHeight="1" x14ac:dyDescent="0.2">
      <c r="C82" s="78"/>
      <c r="D82" s="212"/>
      <c r="E82" s="78"/>
      <c r="F82" s="213"/>
      <c r="G82" s="78"/>
      <c r="H82" t="s">
        <v>1</v>
      </c>
      <c r="I82" s="214"/>
      <c r="J82" s="211" t="s">
        <v>80</v>
      </c>
      <c r="K82" s="125">
        <f t="shared" si="4"/>
        <v>0</v>
      </c>
      <c r="L82" s="7"/>
      <c r="M82" s="49"/>
      <c r="N82" s="31"/>
      <c r="O82" s="31"/>
      <c r="P82" s="31"/>
      <c r="Q82" s="31"/>
      <c r="R82" s="31"/>
    </row>
    <row r="83" spans="1:18" ht="12.75" customHeight="1" x14ac:dyDescent="0.2">
      <c r="C83" s="78"/>
      <c r="D83" s="212"/>
      <c r="E83" s="78"/>
      <c r="F83" s="213"/>
      <c r="G83" s="78"/>
      <c r="H83" t="s">
        <v>1</v>
      </c>
      <c r="I83" s="214"/>
      <c r="J83" s="211" t="s">
        <v>80</v>
      </c>
      <c r="K83" s="125">
        <f t="shared" si="4"/>
        <v>0</v>
      </c>
      <c r="L83" s="7"/>
      <c r="M83" s="49"/>
      <c r="N83" s="31"/>
      <c r="O83" s="31"/>
      <c r="P83" s="31"/>
      <c r="Q83" s="31"/>
      <c r="R83" s="31"/>
    </row>
    <row r="84" spans="1:18" ht="12.75" customHeight="1" x14ac:dyDescent="0.2">
      <c r="C84" s="78"/>
      <c r="D84" s="212"/>
      <c r="E84" s="78"/>
      <c r="F84" s="213"/>
      <c r="G84" s="78"/>
      <c r="H84" s="124" t="s">
        <v>1</v>
      </c>
      <c r="I84" s="214"/>
      <c r="J84" s="211" t="s">
        <v>80</v>
      </c>
      <c r="K84" s="125">
        <f t="shared" si="4"/>
        <v>0</v>
      </c>
      <c r="L84" s="7"/>
      <c r="M84" s="49"/>
      <c r="N84" s="31"/>
      <c r="O84" s="31"/>
      <c r="P84" s="31"/>
      <c r="Q84" s="31"/>
      <c r="R84" s="31"/>
    </row>
    <row r="85" spans="1:18" x14ac:dyDescent="0.2">
      <c r="C85" s="8"/>
      <c r="D85" s="8"/>
      <c r="E85" s="8"/>
      <c r="F85" s="15"/>
      <c r="G85" s="8"/>
      <c r="H85" s="8"/>
      <c r="I85" s="35"/>
      <c r="J85" s="3"/>
      <c r="K85" s="95"/>
      <c r="L85" s="14"/>
      <c r="M85" s="304"/>
    </row>
    <row r="86" spans="1:18" x14ac:dyDescent="0.2">
      <c r="C86" s="8"/>
      <c r="D86" s="8"/>
      <c r="E86" s="8"/>
      <c r="F86" s="15"/>
      <c r="G86" s="8"/>
      <c r="H86" s="8"/>
      <c r="I86" s="35"/>
      <c r="J86" s="3"/>
      <c r="K86" s="95"/>
      <c r="L86" s="14"/>
      <c r="M86" s="304"/>
      <c r="N86" s="31"/>
      <c r="O86" s="31"/>
      <c r="P86" s="31"/>
      <c r="Q86" s="31"/>
      <c r="R86" s="31"/>
    </row>
    <row r="87" spans="1:18" x14ac:dyDescent="0.2">
      <c r="A87" s="22">
        <v>11</v>
      </c>
      <c r="B87" s="10" t="s">
        <v>11</v>
      </c>
      <c r="C87" s="11"/>
      <c r="D87" s="11"/>
      <c r="E87" s="11"/>
      <c r="F87" s="11"/>
      <c r="G87" s="11"/>
      <c r="H87" s="11"/>
      <c r="I87" s="11"/>
      <c r="J87" s="11"/>
      <c r="K87" s="97"/>
      <c r="L87" s="13">
        <f>ROUND(K88+K89+K90+K91+K92+K93+K94+K95,0)</f>
        <v>0</v>
      </c>
      <c r="M87" s="299"/>
      <c r="N87" s="32"/>
      <c r="O87" s="32"/>
      <c r="P87" s="32"/>
      <c r="Q87" s="32"/>
      <c r="R87" s="32"/>
    </row>
    <row r="88" spans="1:18" x14ac:dyDescent="0.2">
      <c r="C88" s="220"/>
      <c r="D88" s="221"/>
      <c r="E88" s="222"/>
      <c r="F88" s="223"/>
      <c r="G88" s="222"/>
      <c r="H88" s="65" t="s">
        <v>1</v>
      </c>
      <c r="I88" s="218"/>
      <c r="J88" s="230" t="s">
        <v>80</v>
      </c>
      <c r="K88" s="125">
        <f t="shared" ref="K88:K95" si="5">IF(D88="",F88*I88,D88*F88*I88)</f>
        <v>0</v>
      </c>
      <c r="N88" s="30"/>
      <c r="O88" s="31"/>
      <c r="P88" s="31"/>
      <c r="Q88" s="31"/>
      <c r="R88" s="31"/>
    </row>
    <row r="89" spans="1:18" x14ac:dyDescent="0.2">
      <c r="C89" s="220"/>
      <c r="D89" s="224"/>
      <c r="E89" s="82"/>
      <c r="F89" s="225"/>
      <c r="G89" s="222"/>
      <c r="H89" s="65" t="s">
        <v>1</v>
      </c>
      <c r="I89" s="218"/>
      <c r="J89" s="230" t="s">
        <v>80</v>
      </c>
      <c r="K89" s="125">
        <f t="shared" si="5"/>
        <v>0</v>
      </c>
      <c r="N89" s="30"/>
      <c r="O89" s="31"/>
      <c r="P89" s="31"/>
      <c r="Q89" s="31"/>
      <c r="R89" s="31"/>
    </row>
    <row r="90" spans="1:18" x14ac:dyDescent="0.2">
      <c r="C90" s="202"/>
      <c r="D90" s="221"/>
      <c r="E90" s="226"/>
      <c r="F90" s="223"/>
      <c r="G90" s="222"/>
      <c r="H90" s="65" t="s">
        <v>1</v>
      </c>
      <c r="I90" s="218"/>
      <c r="J90" s="230" t="s">
        <v>80</v>
      </c>
      <c r="K90" s="125">
        <f t="shared" si="5"/>
        <v>0</v>
      </c>
      <c r="L90" s="66"/>
      <c r="M90" s="66"/>
      <c r="N90" s="31"/>
      <c r="O90" s="31"/>
      <c r="P90" s="31"/>
      <c r="Q90" s="31"/>
      <c r="R90" s="31"/>
    </row>
    <row r="91" spans="1:18" x14ac:dyDescent="0.2">
      <c r="C91" s="203"/>
      <c r="D91" s="221"/>
      <c r="E91" s="226"/>
      <c r="F91" s="223"/>
      <c r="G91" s="222"/>
      <c r="H91" s="65" t="s">
        <v>1</v>
      </c>
      <c r="I91" s="218"/>
      <c r="J91" s="230" t="s">
        <v>80</v>
      </c>
      <c r="K91" s="125">
        <f t="shared" si="5"/>
        <v>0</v>
      </c>
      <c r="L91" s="66"/>
      <c r="M91" s="66"/>
      <c r="N91" s="31"/>
      <c r="O91" s="31"/>
      <c r="P91" s="31"/>
      <c r="Q91" s="31"/>
      <c r="R91" s="31"/>
    </row>
    <row r="92" spans="1:18" x14ac:dyDescent="0.2">
      <c r="C92" s="203"/>
      <c r="D92" s="221"/>
      <c r="E92" s="226"/>
      <c r="F92" s="223"/>
      <c r="G92" s="222"/>
      <c r="H92" s="65" t="s">
        <v>1</v>
      </c>
      <c r="I92" s="218"/>
      <c r="J92" s="230" t="s">
        <v>80</v>
      </c>
      <c r="K92" s="125">
        <f t="shared" si="5"/>
        <v>0</v>
      </c>
      <c r="L92" s="66"/>
      <c r="M92" s="66"/>
      <c r="N92" s="31"/>
      <c r="O92" s="31"/>
      <c r="P92" s="31"/>
      <c r="Q92" s="31"/>
      <c r="R92" s="31"/>
    </row>
    <row r="93" spans="1:18" x14ac:dyDescent="0.2">
      <c r="C93" s="203"/>
      <c r="D93" s="227"/>
      <c r="E93" s="81"/>
      <c r="F93" s="228"/>
      <c r="G93" s="222"/>
      <c r="H93" s="65" t="s">
        <v>1</v>
      </c>
      <c r="I93" s="218"/>
      <c r="J93" s="230" t="s">
        <v>80</v>
      </c>
      <c r="K93" s="125">
        <f t="shared" si="5"/>
        <v>0</v>
      </c>
      <c r="L93" s="66"/>
      <c r="M93" s="66"/>
      <c r="N93" s="31"/>
      <c r="O93" s="31"/>
      <c r="P93" s="31"/>
      <c r="Q93" s="31"/>
      <c r="R93" s="31"/>
    </row>
    <row r="94" spans="1:18" x14ac:dyDescent="0.2">
      <c r="C94" s="203"/>
      <c r="D94" s="227"/>
      <c r="E94" s="81"/>
      <c r="F94" s="228"/>
      <c r="G94" s="222"/>
      <c r="H94" s="65" t="s">
        <v>1</v>
      </c>
      <c r="I94" s="218"/>
      <c r="J94" s="230" t="s">
        <v>80</v>
      </c>
      <c r="K94" s="125">
        <f t="shared" si="5"/>
        <v>0</v>
      </c>
      <c r="L94" s="66"/>
      <c r="M94" s="66"/>
      <c r="N94" s="31"/>
      <c r="O94" s="31"/>
      <c r="P94" s="31"/>
      <c r="Q94" s="31"/>
      <c r="R94" s="31"/>
    </row>
    <row r="95" spans="1:18" x14ac:dyDescent="0.2">
      <c r="C95" s="220"/>
      <c r="D95" s="227"/>
      <c r="E95" s="81"/>
      <c r="F95" s="228"/>
      <c r="G95" s="229"/>
      <c r="H95" s="65" t="s">
        <v>1</v>
      </c>
      <c r="I95" s="218"/>
      <c r="J95" s="230" t="s">
        <v>80</v>
      </c>
      <c r="K95" s="125">
        <f t="shared" si="5"/>
        <v>0</v>
      </c>
      <c r="L95" s="66"/>
      <c r="M95" s="66"/>
      <c r="N95" s="31"/>
      <c r="O95" s="31"/>
      <c r="P95" s="31"/>
      <c r="Q95" s="31"/>
      <c r="R95" s="31"/>
    </row>
    <row r="96" spans="1:18" x14ac:dyDescent="0.2">
      <c r="A96" s="23"/>
      <c r="B96" s="23"/>
      <c r="C96" s="23"/>
      <c r="D96" s="38"/>
      <c r="E96" s="38"/>
      <c r="F96" s="23"/>
      <c r="G96" s="23"/>
      <c r="H96" s="23"/>
      <c r="I96" s="23"/>
      <c r="J96" s="23"/>
      <c r="K96" s="115"/>
      <c r="L96" s="66"/>
      <c r="M96" s="66"/>
      <c r="N96" s="31"/>
      <c r="O96" s="31"/>
      <c r="P96" s="31"/>
      <c r="Q96" s="31"/>
      <c r="R96" s="31"/>
    </row>
    <row r="97" spans="1:22" x14ac:dyDescent="0.2">
      <c r="A97" s="23"/>
      <c r="B97" s="23"/>
      <c r="C97" s="55"/>
      <c r="D97" s="38"/>
      <c r="E97" s="38"/>
      <c r="F97" s="56"/>
      <c r="G97" s="38"/>
      <c r="H97" s="23"/>
      <c r="I97" s="57"/>
      <c r="J97" s="39"/>
      <c r="K97" s="98"/>
      <c r="L97" s="49"/>
      <c r="M97" s="49"/>
      <c r="N97" s="31"/>
      <c r="O97" s="31"/>
      <c r="P97" s="31"/>
      <c r="Q97" s="31"/>
      <c r="R97" s="31"/>
    </row>
    <row r="98" spans="1:22" x14ac:dyDescent="0.2">
      <c r="A98" s="58">
        <v>12</v>
      </c>
      <c r="B98" s="46" t="s">
        <v>28</v>
      </c>
      <c r="C98" s="59"/>
      <c r="D98" s="60"/>
      <c r="E98" s="60"/>
      <c r="F98" s="61"/>
      <c r="G98" s="60"/>
      <c r="H98" s="45"/>
      <c r="I98" s="62"/>
      <c r="J98" s="53"/>
      <c r="K98" s="102"/>
      <c r="L98" s="67">
        <f>ROUND(K99+K100+K101,0)</f>
        <v>0</v>
      </c>
      <c r="M98" s="307"/>
      <c r="N98" s="31"/>
      <c r="O98" s="31"/>
      <c r="P98" s="31"/>
      <c r="Q98" s="31"/>
      <c r="R98" s="31"/>
    </row>
    <row r="99" spans="1:22" s="23" customFormat="1" x14ac:dyDescent="0.2">
      <c r="A99" s="63"/>
      <c r="B99" s="64"/>
      <c r="C99" s="113"/>
      <c r="D99" s="231"/>
      <c r="E99" s="81"/>
      <c r="F99" s="232"/>
      <c r="G99" s="78"/>
      <c r="H99" t="s">
        <v>1</v>
      </c>
      <c r="I99" s="233"/>
      <c r="J99" s="230" t="s">
        <v>80</v>
      </c>
      <c r="K99" s="125">
        <f>IF(D99="",F99*I99,D99*F99*I99)</f>
        <v>0</v>
      </c>
      <c r="L99" s="7"/>
      <c r="M99" s="49"/>
      <c r="N99" s="31"/>
      <c r="O99" s="31"/>
      <c r="P99" s="31"/>
      <c r="Q99" s="31"/>
      <c r="R99" s="31"/>
    </row>
    <row r="100" spans="1:22" s="23" customFormat="1" x14ac:dyDescent="0.2">
      <c r="A100" s="63"/>
      <c r="B100" s="64"/>
      <c r="C100" s="113"/>
      <c r="D100" s="231"/>
      <c r="E100" s="81"/>
      <c r="F100" s="232"/>
      <c r="G100" s="78"/>
      <c r="H100" t="s">
        <v>1</v>
      </c>
      <c r="I100" s="233"/>
      <c r="J100" s="230" t="s">
        <v>80</v>
      </c>
      <c r="K100" s="125">
        <f>IF(D100="",F100*I100,D100*F100*I100)</f>
        <v>0</v>
      </c>
      <c r="L100" s="7"/>
      <c r="M100" s="49"/>
      <c r="N100" s="31"/>
      <c r="O100" s="31"/>
      <c r="P100" s="31"/>
      <c r="Q100" s="31"/>
      <c r="R100" s="31"/>
    </row>
    <row r="101" spans="1:22" s="23" customFormat="1" x14ac:dyDescent="0.2">
      <c r="A101" s="63"/>
      <c r="B101" s="64"/>
      <c r="C101" s="113"/>
      <c r="D101" s="231"/>
      <c r="E101" s="81"/>
      <c r="F101" s="232"/>
      <c r="G101" s="78"/>
      <c r="H101" t="s">
        <v>1</v>
      </c>
      <c r="I101" s="233"/>
      <c r="J101" s="230" t="s">
        <v>80</v>
      </c>
      <c r="K101" s="125">
        <f>IF(D101="",F101*I101,D101*F101*I101)</f>
        <v>0</v>
      </c>
      <c r="L101" s="7"/>
      <c r="M101" s="49"/>
      <c r="N101" s="31"/>
      <c r="O101" s="31"/>
      <c r="P101" s="31"/>
      <c r="Q101" s="31"/>
      <c r="R101" s="31"/>
    </row>
    <row r="102" spans="1:22" x14ac:dyDescent="0.2">
      <c r="A102" s="65"/>
      <c r="B102" s="65"/>
      <c r="C102" s="55"/>
      <c r="D102" s="123"/>
      <c r="E102" s="38"/>
      <c r="F102" s="56"/>
      <c r="G102" s="38"/>
      <c r="H102" s="65"/>
      <c r="I102" s="57"/>
      <c r="J102" s="39"/>
      <c r="K102" s="101"/>
      <c r="L102" s="66"/>
      <c r="M102" s="66"/>
      <c r="N102" s="31"/>
      <c r="O102" s="31"/>
      <c r="P102" s="31"/>
      <c r="Q102" s="31"/>
      <c r="R102" s="31"/>
    </row>
    <row r="103" spans="1:22" x14ac:dyDescent="0.2">
      <c r="A103" s="22">
        <v>13</v>
      </c>
      <c r="B103" s="10" t="s">
        <v>12</v>
      </c>
      <c r="C103" s="10"/>
      <c r="D103" s="10"/>
      <c r="E103" s="83">
        <v>0</v>
      </c>
      <c r="F103" s="417" t="s">
        <v>20</v>
      </c>
      <c r="G103" s="418"/>
      <c r="H103" s="418"/>
      <c r="I103" s="391">
        <f>L7+L13+L19+L25+L52+L59+L78</f>
        <v>1476</v>
      </c>
      <c r="J103" s="392"/>
      <c r="K103" s="91"/>
      <c r="L103" s="143">
        <f>ROUND(E103*I103,0)</f>
        <v>0</v>
      </c>
      <c r="M103" s="308"/>
      <c r="N103" s="378" t="s">
        <v>103</v>
      </c>
      <c r="O103" s="378"/>
      <c r="P103" s="378"/>
      <c r="Q103" s="378"/>
      <c r="R103" s="378"/>
    </row>
    <row r="104" spans="1:22" x14ac:dyDescent="0.2">
      <c r="C104" s="8"/>
      <c r="D104" s="8"/>
      <c r="E104" s="8"/>
      <c r="F104" s="15"/>
      <c r="G104" s="8"/>
      <c r="H104" s="8"/>
      <c r="I104" s="3"/>
      <c r="J104" s="3"/>
      <c r="K104" s="95"/>
      <c r="L104" s="14"/>
      <c r="M104" s="304"/>
      <c r="N104" s="411"/>
      <c r="O104" s="411"/>
      <c r="P104" s="411"/>
      <c r="Q104" s="411"/>
      <c r="R104" s="411"/>
    </row>
    <row r="105" spans="1:22" x14ac:dyDescent="0.2">
      <c r="C105" s="36"/>
      <c r="D105" s="8"/>
      <c r="E105" s="8"/>
      <c r="F105" s="15"/>
      <c r="G105" s="8"/>
      <c r="H105" s="8"/>
      <c r="I105" s="35"/>
      <c r="J105" s="3"/>
      <c r="K105" s="95"/>
      <c r="L105" s="14"/>
      <c r="M105" s="304"/>
      <c r="N105" s="412"/>
      <c r="O105" s="412"/>
      <c r="P105" s="412"/>
      <c r="Q105" s="412"/>
      <c r="R105" s="412"/>
    </row>
    <row r="106" spans="1:22" s="24" customFormat="1" ht="18" x14ac:dyDescent="0.25">
      <c r="A106" s="27"/>
      <c r="B106" s="27" t="s">
        <v>29</v>
      </c>
      <c r="C106" s="27"/>
      <c r="D106" s="27"/>
      <c r="E106" s="27"/>
      <c r="F106" s="27"/>
      <c r="G106" s="27"/>
      <c r="H106" s="27"/>
      <c r="I106" s="27"/>
      <c r="J106" s="27"/>
      <c r="K106" s="103"/>
      <c r="L106" s="28">
        <f>SUM(L103,L98,L87,L78,L66,L59,L52,L47,L40,L25,L19,L13,L7)</f>
        <v>1476</v>
      </c>
      <c r="M106" s="309"/>
      <c r="O106" s="25"/>
      <c r="P106" s="25"/>
      <c r="Q106" s="25"/>
      <c r="R106" s="25"/>
      <c r="S106" s="25"/>
      <c r="T106" s="26"/>
      <c r="U106" s="25"/>
      <c r="V106" s="25"/>
    </row>
    <row r="107" spans="1:22" x14ac:dyDescent="0.2">
      <c r="O107" s="19"/>
      <c r="P107" s="19"/>
      <c r="Q107" s="19"/>
      <c r="R107" s="19"/>
      <c r="S107" s="19"/>
      <c r="T107" s="19"/>
      <c r="U107" s="19"/>
      <c r="V107" s="19"/>
    </row>
  </sheetData>
  <mergeCells count="16">
    <mergeCell ref="N1:R1"/>
    <mergeCell ref="N2:R4"/>
    <mergeCell ref="N103:R105"/>
    <mergeCell ref="N12:R14"/>
    <mergeCell ref="N8:R11"/>
    <mergeCell ref="N6:R6"/>
    <mergeCell ref="N67:R69"/>
    <mergeCell ref="N20:R20"/>
    <mergeCell ref="N21:R21"/>
    <mergeCell ref="N36:R37"/>
    <mergeCell ref="F103:H103"/>
    <mergeCell ref="A1:L1"/>
    <mergeCell ref="A2:L2"/>
    <mergeCell ref="A3:L3"/>
    <mergeCell ref="A4:L4"/>
    <mergeCell ref="I103:J103"/>
  </mergeCells>
  <phoneticPr fontId="0" type="noConversion"/>
  <hyperlinks>
    <hyperlink ref="N21:R21" r:id="rId1" display="Federal Per Diem Rates" xr:uid="{00000000-0004-0000-0300-000000000000}"/>
    <hyperlink ref="N24" r:id="rId2" xr:uid="{00000000-0004-0000-0300-000001000000}"/>
  </hyperlinks>
  <pageMargins left="0.5" right="0.5" top="0.5" bottom="0.5" header="0.5" footer="0.5"/>
  <pageSetup scale="86" fitToHeight="10" orientation="portrait" r:id="rId3"/>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249977111117893"/>
    <pageSetUpPr fitToPage="1"/>
  </sheetPr>
  <dimension ref="A1:V108"/>
  <sheetViews>
    <sheetView workbookViewId="0">
      <pane ySplit="7" topLeftCell="A59" activePane="bottomLeft" state="frozen"/>
      <selection pane="bottomLeft" activeCell="U31" sqref="U31"/>
    </sheetView>
  </sheetViews>
  <sheetFormatPr defaultRowHeight="12.75" x14ac:dyDescent="0.2"/>
  <cols>
    <col min="1" max="1" width="3.5703125" customWidth="1"/>
    <col min="2" max="2" width="2.140625" customWidth="1"/>
    <col min="3" max="3" width="33.140625" customWidth="1"/>
    <col min="4" max="4" width="6" bestFit="1" customWidth="1"/>
    <col min="5" max="5" width="7.5703125" customWidth="1"/>
    <col min="6" max="6" width="6" customWidth="1"/>
    <col min="7" max="7" width="8.28515625" customWidth="1"/>
    <col min="8" max="8" width="2.85546875" customWidth="1"/>
    <col min="9" max="9" width="11.85546875" customWidth="1"/>
    <col min="10" max="10" width="5.5703125" customWidth="1"/>
    <col min="11" max="11" width="11.85546875" style="96" customWidth="1"/>
    <col min="12" max="12" width="14.7109375" customWidth="1"/>
    <col min="13" max="13" width="1.28515625" style="23" customWidth="1"/>
    <col min="16" max="16" width="10.42578125" bestFit="1" customWidth="1"/>
    <col min="18" max="18" width="13" customWidth="1"/>
  </cols>
  <sheetData>
    <row r="1" spans="1:18" ht="25.15" customHeight="1" x14ac:dyDescent="0.25">
      <c r="A1" s="460" t="s">
        <v>155</v>
      </c>
      <c r="B1" s="447"/>
      <c r="C1" s="447"/>
      <c r="D1" s="447"/>
      <c r="E1" s="447"/>
      <c r="F1" s="447"/>
      <c r="G1" s="447"/>
      <c r="H1" s="447"/>
      <c r="I1" s="447"/>
      <c r="J1" s="447"/>
      <c r="K1" s="447"/>
      <c r="L1" s="447"/>
      <c r="M1" s="297"/>
      <c r="N1" s="445" t="s">
        <v>61</v>
      </c>
      <c r="O1" s="441"/>
      <c r="P1" s="441"/>
      <c r="Q1" s="441"/>
      <c r="R1" s="441"/>
    </row>
    <row r="2" spans="1:18" x14ac:dyDescent="0.2">
      <c r="A2" s="446" t="s">
        <v>54</v>
      </c>
      <c r="B2" s="447"/>
      <c r="C2" s="447"/>
      <c r="D2" s="447"/>
      <c r="E2" s="447"/>
      <c r="F2" s="447"/>
      <c r="G2" s="447"/>
      <c r="H2" s="447"/>
      <c r="I2" s="447"/>
      <c r="J2" s="447"/>
      <c r="K2" s="447"/>
      <c r="L2" s="447"/>
      <c r="M2" s="297"/>
      <c r="N2" s="452" t="s">
        <v>60</v>
      </c>
      <c r="O2" s="453"/>
      <c r="P2" s="453"/>
      <c r="Q2" s="453"/>
      <c r="R2" s="453"/>
    </row>
    <row r="3" spans="1:18" x14ac:dyDescent="0.2">
      <c r="A3" s="446" t="s">
        <v>55</v>
      </c>
      <c r="B3" s="447"/>
      <c r="C3" s="447"/>
      <c r="D3" s="447"/>
      <c r="E3" s="447"/>
      <c r="F3" s="447"/>
      <c r="G3" s="447"/>
      <c r="H3" s="447"/>
      <c r="I3" s="447"/>
      <c r="J3" s="447"/>
      <c r="K3" s="447"/>
      <c r="L3" s="447"/>
      <c r="M3" s="297"/>
      <c r="N3" s="456"/>
      <c r="O3" s="455"/>
      <c r="P3" s="455"/>
      <c r="Q3" s="455"/>
      <c r="R3" s="455"/>
    </row>
    <row r="4" spans="1:18" x14ac:dyDescent="0.2">
      <c r="A4" s="446" t="s">
        <v>152</v>
      </c>
      <c r="B4" s="447"/>
      <c r="C4" s="447"/>
      <c r="D4" s="447"/>
      <c r="E4" s="447"/>
      <c r="F4" s="447"/>
      <c r="G4" s="447"/>
      <c r="H4" s="447"/>
      <c r="I4" s="447"/>
      <c r="J4" s="447"/>
      <c r="K4" s="447"/>
      <c r="L4" s="447"/>
      <c r="M4" s="297"/>
      <c r="N4" s="457"/>
      <c r="O4" s="457"/>
      <c r="P4" s="457"/>
      <c r="Q4" s="457"/>
      <c r="R4" s="457"/>
    </row>
    <row r="5" spans="1:18" x14ac:dyDescent="0.2">
      <c r="A5" s="432" t="s">
        <v>162</v>
      </c>
      <c r="B5" s="432"/>
      <c r="C5" s="432"/>
      <c r="D5" s="432"/>
      <c r="E5" s="432"/>
      <c r="F5" s="432"/>
      <c r="G5" s="432"/>
      <c r="H5" s="432"/>
      <c r="I5" s="432"/>
      <c r="J5" s="432"/>
      <c r="K5" s="432"/>
      <c r="L5" s="432"/>
      <c r="M5" s="297"/>
      <c r="N5" s="350"/>
      <c r="O5" s="350"/>
      <c r="P5" s="350"/>
      <c r="Q5" s="350"/>
      <c r="R5" s="350"/>
    </row>
    <row r="7" spans="1:18" ht="21" customHeight="1" x14ac:dyDescent="0.2">
      <c r="B7" s="1"/>
      <c r="C7" s="1"/>
      <c r="D7" s="247" t="s">
        <v>16</v>
      </c>
      <c r="E7" s="108" t="s">
        <v>53</v>
      </c>
      <c r="F7" s="247" t="s">
        <v>15</v>
      </c>
      <c r="G7" s="109" t="s">
        <v>53</v>
      </c>
      <c r="H7" s="105"/>
      <c r="I7" s="105" t="s">
        <v>79</v>
      </c>
      <c r="J7" s="127" t="s">
        <v>53</v>
      </c>
      <c r="K7" s="90" t="s">
        <v>0</v>
      </c>
      <c r="L7" s="37"/>
      <c r="M7" s="298"/>
      <c r="N7" s="435" t="s">
        <v>35</v>
      </c>
      <c r="O7" s="435"/>
      <c r="P7" s="435"/>
      <c r="Q7" s="435"/>
      <c r="R7" s="435"/>
    </row>
    <row r="8" spans="1:18" x14ac:dyDescent="0.2">
      <c r="A8" s="22">
        <v>1</v>
      </c>
      <c r="B8" s="10" t="s">
        <v>3</v>
      </c>
      <c r="C8" s="11"/>
      <c r="D8" s="11"/>
      <c r="E8" s="11"/>
      <c r="F8" s="12"/>
      <c r="G8" s="11"/>
      <c r="H8" s="11"/>
      <c r="I8" s="11"/>
      <c r="J8" s="11"/>
      <c r="K8" s="91"/>
      <c r="L8" s="13">
        <f>ROUND(K12,0)</f>
        <v>1796</v>
      </c>
      <c r="M8" s="299"/>
      <c r="N8" s="436"/>
      <c r="O8" s="436"/>
      <c r="P8" s="436"/>
      <c r="Q8" s="436"/>
      <c r="R8" s="436"/>
    </row>
    <row r="9" spans="1:18" x14ac:dyDescent="0.2">
      <c r="A9" s="246"/>
      <c r="C9" s="448" t="s">
        <v>69</v>
      </c>
      <c r="D9" s="249"/>
      <c r="E9" s="250"/>
      <c r="F9" s="251">
        <v>50</v>
      </c>
      <c r="G9" s="252" t="s">
        <v>62</v>
      </c>
      <c r="H9" t="s">
        <v>1</v>
      </c>
      <c r="I9" s="254">
        <v>23.52</v>
      </c>
      <c r="J9" s="252" t="s">
        <v>63</v>
      </c>
      <c r="K9" s="125">
        <f>IF(D9="",F9*I9,D9*F9*I9)</f>
        <v>1176</v>
      </c>
      <c r="L9" s="7"/>
      <c r="M9" s="49"/>
      <c r="O9" s="2"/>
    </row>
    <row r="10" spans="1:18" x14ac:dyDescent="0.2">
      <c r="A10" s="246"/>
      <c r="C10" s="448" t="s">
        <v>70</v>
      </c>
      <c r="D10" s="249"/>
      <c r="E10" s="250"/>
      <c r="F10" s="251">
        <v>8</v>
      </c>
      <c r="G10" s="252" t="s">
        <v>62</v>
      </c>
      <c r="H10" t="s">
        <v>1</v>
      </c>
      <c r="I10" s="254">
        <v>15</v>
      </c>
      <c r="J10" s="252" t="s">
        <v>63</v>
      </c>
      <c r="K10" s="125">
        <f t="shared" ref="K10:K11" si="0">IF(D10="",F10*I10,D10*F10*I10)</f>
        <v>120</v>
      </c>
      <c r="L10" s="7"/>
      <c r="M10" s="49"/>
      <c r="O10" s="2"/>
    </row>
    <row r="11" spans="1:18" x14ac:dyDescent="0.2">
      <c r="A11" s="246"/>
      <c r="C11" s="448" t="s">
        <v>72</v>
      </c>
      <c r="D11" s="249">
        <v>2</v>
      </c>
      <c r="E11" s="248" t="s">
        <v>82</v>
      </c>
      <c r="F11" s="253">
        <v>25</v>
      </c>
      <c r="G11" s="252" t="s">
        <v>62</v>
      </c>
      <c r="H11" s="124" t="s">
        <v>1</v>
      </c>
      <c r="I11" s="255">
        <v>10</v>
      </c>
      <c r="J11" s="252" t="s">
        <v>63</v>
      </c>
      <c r="K11" s="125">
        <f t="shared" si="0"/>
        <v>500</v>
      </c>
      <c r="L11" s="7"/>
      <c r="M11" s="49"/>
    </row>
    <row r="12" spans="1:18" x14ac:dyDescent="0.2">
      <c r="A12" s="246"/>
      <c r="F12" s="5"/>
      <c r="G12" s="8" t="s">
        <v>6</v>
      </c>
      <c r="H12" s="8"/>
      <c r="I12" s="6"/>
      <c r="J12" s="3"/>
      <c r="K12" s="93">
        <f>SUM(K9:K11)</f>
        <v>1796</v>
      </c>
      <c r="L12" s="4"/>
      <c r="M12" s="300"/>
      <c r="P12" s="2"/>
    </row>
    <row r="13" spans="1:18" ht="7.15" customHeight="1" x14ac:dyDescent="0.2">
      <c r="A13" s="246"/>
      <c r="F13" s="5"/>
      <c r="G13" s="8"/>
      <c r="H13" s="8"/>
      <c r="I13" s="6"/>
      <c r="J13" s="3"/>
      <c r="K13" s="93"/>
      <c r="L13" s="4"/>
      <c r="M13" s="300"/>
      <c r="P13" s="2"/>
    </row>
    <row r="14" spans="1:18" ht="14.45" customHeight="1" x14ac:dyDescent="0.2">
      <c r="A14" s="48">
        <v>2</v>
      </c>
      <c r="B14" s="46" t="s">
        <v>21</v>
      </c>
      <c r="C14" s="47"/>
      <c r="D14" s="40"/>
      <c r="E14" s="40"/>
      <c r="F14" s="41"/>
      <c r="G14" s="42"/>
      <c r="H14" s="42"/>
      <c r="I14" s="43"/>
      <c r="J14" s="44"/>
      <c r="K14" s="94"/>
      <c r="L14" s="69">
        <f>ROUND(K18,0)</f>
        <v>640</v>
      </c>
      <c r="M14" s="301"/>
      <c r="P14" s="2"/>
    </row>
    <row r="15" spans="1:18" x14ac:dyDescent="0.2">
      <c r="A15" s="246"/>
      <c r="C15" s="256" t="s">
        <v>8</v>
      </c>
      <c r="D15" s="257"/>
      <c r="E15" s="256"/>
      <c r="F15" s="258"/>
      <c r="G15" s="259" t="s">
        <v>71</v>
      </c>
      <c r="H15" t="s">
        <v>1</v>
      </c>
      <c r="I15" s="263">
        <v>0.35099999999999998</v>
      </c>
      <c r="J15" s="264" t="s">
        <v>80</v>
      </c>
      <c r="K15" s="125">
        <f>(K9+K10)*I15</f>
        <v>454.89599999999996</v>
      </c>
      <c r="L15" s="20"/>
      <c r="M15" s="302"/>
      <c r="N15" s="437" t="s">
        <v>18</v>
      </c>
      <c r="O15" s="438"/>
      <c r="P15" s="438"/>
      <c r="Q15" s="438"/>
      <c r="R15" s="438"/>
    </row>
    <row r="16" spans="1:18" x14ac:dyDescent="0.2">
      <c r="A16" s="246"/>
      <c r="C16" s="256"/>
      <c r="D16" s="257"/>
      <c r="E16" s="256"/>
      <c r="F16" s="258"/>
      <c r="G16" s="259" t="s">
        <v>73</v>
      </c>
      <c r="H16" s="124" t="s">
        <v>1</v>
      </c>
      <c r="I16" s="265">
        <v>0.37</v>
      </c>
      <c r="J16" s="264" t="s">
        <v>80</v>
      </c>
      <c r="K16" s="125">
        <f>K11*I16</f>
        <v>185</v>
      </c>
      <c r="L16" s="20"/>
      <c r="M16" s="302"/>
      <c r="N16" s="439"/>
      <c r="O16" s="440"/>
      <c r="P16" s="440"/>
      <c r="Q16" s="440"/>
      <c r="R16" s="440"/>
    </row>
    <row r="17" spans="1:18" ht="13.15" customHeight="1" x14ac:dyDescent="0.2">
      <c r="A17" s="246"/>
      <c r="C17" s="260"/>
      <c r="D17" s="261"/>
      <c r="E17" s="260"/>
      <c r="F17" s="262"/>
      <c r="G17" s="260"/>
      <c r="H17" t="s">
        <v>1</v>
      </c>
      <c r="I17" s="260"/>
      <c r="J17" s="264" t="s">
        <v>80</v>
      </c>
      <c r="K17" s="125"/>
      <c r="L17" s="21"/>
      <c r="M17" s="303"/>
      <c r="N17" s="441"/>
      <c r="O17" s="441"/>
      <c r="P17" s="441"/>
      <c r="Q17" s="441"/>
      <c r="R17" s="441"/>
    </row>
    <row r="18" spans="1:18" x14ac:dyDescent="0.2">
      <c r="A18" s="246"/>
      <c r="C18" s="246"/>
      <c r="D18" s="246"/>
      <c r="E18" s="246"/>
      <c r="G18" s="8" t="s">
        <v>7</v>
      </c>
      <c r="H18" s="3"/>
      <c r="I18" s="17"/>
      <c r="J18" s="3"/>
      <c r="K18" s="95">
        <f>SUM(K15:K17)</f>
        <v>639.89599999999996</v>
      </c>
      <c r="L18" s="14"/>
      <c r="M18" s="304"/>
    </row>
    <row r="19" spans="1:18" x14ac:dyDescent="0.2">
      <c r="A19" s="246"/>
      <c r="L19" s="2"/>
      <c r="M19" s="305"/>
    </row>
    <row r="20" spans="1:18" x14ac:dyDescent="0.2">
      <c r="A20" s="22">
        <v>3</v>
      </c>
      <c r="B20" s="10" t="s">
        <v>5</v>
      </c>
      <c r="C20" s="11"/>
      <c r="D20" s="11"/>
      <c r="E20" s="11"/>
      <c r="F20" s="11"/>
      <c r="G20" s="11"/>
      <c r="H20" s="11"/>
      <c r="I20" s="11"/>
      <c r="J20" s="11"/>
      <c r="K20" s="97"/>
      <c r="L20" s="13">
        <f>ROUND(K21+K22+K23+K24,0)</f>
        <v>423</v>
      </c>
      <c r="M20" s="299"/>
    </row>
    <row r="21" spans="1:18" x14ac:dyDescent="0.2">
      <c r="A21" s="246"/>
      <c r="C21" s="458" t="s">
        <v>4</v>
      </c>
      <c r="D21" s="266">
        <v>7</v>
      </c>
      <c r="E21" s="267" t="s">
        <v>37</v>
      </c>
      <c r="F21" s="268">
        <v>113</v>
      </c>
      <c r="G21" s="267" t="s">
        <v>38</v>
      </c>
      <c r="H21" t="s">
        <v>1</v>
      </c>
      <c r="I21" s="270">
        <v>0.53500000000000003</v>
      </c>
      <c r="J21" s="260" t="s">
        <v>2</v>
      </c>
      <c r="K21" s="125">
        <f>IF(D21="",F21*I21,D21*F21*I21)</f>
        <v>423.185</v>
      </c>
      <c r="L21" s="7"/>
      <c r="M21" s="49"/>
      <c r="N21" s="442" t="s">
        <v>57</v>
      </c>
      <c r="O21" s="442"/>
      <c r="P21" s="442"/>
      <c r="Q21" s="442"/>
      <c r="R21" s="442"/>
    </row>
    <row r="22" spans="1:18" x14ac:dyDescent="0.2">
      <c r="A22" s="246"/>
      <c r="C22" s="260"/>
      <c r="D22" s="266"/>
      <c r="E22" s="260"/>
      <c r="F22" s="253"/>
      <c r="G22" s="260"/>
      <c r="H22" t="s">
        <v>1</v>
      </c>
      <c r="I22" s="269"/>
      <c r="J22" s="264" t="s">
        <v>80</v>
      </c>
      <c r="K22" s="125">
        <f t="shared" ref="K22:K25" si="1">IF(D22="",F22*I22,D22*F22*I22)</f>
        <v>0</v>
      </c>
      <c r="L22" s="7"/>
      <c r="M22" s="49"/>
      <c r="N22" s="443" t="s">
        <v>56</v>
      </c>
      <c r="O22" s="443"/>
      <c r="P22" s="443"/>
      <c r="Q22" s="443"/>
      <c r="R22" s="443"/>
    </row>
    <row r="23" spans="1:18" x14ac:dyDescent="0.2">
      <c r="C23" s="260"/>
      <c r="D23" s="266"/>
      <c r="E23" s="260"/>
      <c r="F23" s="268"/>
      <c r="G23" s="260"/>
      <c r="H23" t="s">
        <v>1</v>
      </c>
      <c r="I23" s="269"/>
      <c r="J23" s="264" t="s">
        <v>80</v>
      </c>
      <c r="K23" s="125">
        <f t="shared" si="1"/>
        <v>0</v>
      </c>
      <c r="L23" s="7"/>
      <c r="M23" s="49"/>
    </row>
    <row r="24" spans="1:18" x14ac:dyDescent="0.2">
      <c r="C24" s="260"/>
      <c r="D24" s="266"/>
      <c r="E24" s="260"/>
      <c r="F24" s="268"/>
      <c r="G24" s="260"/>
      <c r="H24" t="s">
        <v>1</v>
      </c>
      <c r="I24" s="269"/>
      <c r="J24" s="264" t="s">
        <v>80</v>
      </c>
      <c r="K24" s="125">
        <f t="shared" si="1"/>
        <v>0</v>
      </c>
      <c r="L24" s="7"/>
      <c r="M24" s="49"/>
      <c r="N24" s="273" t="s">
        <v>58</v>
      </c>
      <c r="O24" s="274"/>
      <c r="P24" s="274"/>
      <c r="Q24" s="274"/>
      <c r="R24" s="274"/>
    </row>
    <row r="25" spans="1:18" x14ac:dyDescent="0.2">
      <c r="C25" s="260"/>
      <c r="D25" s="266"/>
      <c r="E25" s="260"/>
      <c r="F25" s="268"/>
      <c r="G25" s="260"/>
      <c r="I25" s="269"/>
      <c r="J25" s="252" t="s">
        <v>81</v>
      </c>
      <c r="K25" s="125">
        <f t="shared" si="1"/>
        <v>0</v>
      </c>
      <c r="L25" s="7"/>
      <c r="M25" s="49"/>
      <c r="N25" s="275" t="s">
        <v>64</v>
      </c>
      <c r="O25" s="274"/>
      <c r="P25" s="260"/>
      <c r="Q25" s="260"/>
      <c r="R25" s="274"/>
    </row>
    <row r="26" spans="1:18" x14ac:dyDescent="0.2">
      <c r="A26" s="22">
        <v>4</v>
      </c>
      <c r="B26" s="10" t="s">
        <v>26</v>
      </c>
      <c r="C26" s="10"/>
      <c r="D26" s="10"/>
      <c r="E26" s="10"/>
      <c r="F26" s="10"/>
      <c r="G26" s="10"/>
      <c r="H26" s="10"/>
      <c r="I26" s="10"/>
      <c r="J26" s="10"/>
      <c r="K26" s="91"/>
      <c r="L26" s="13">
        <f>ROUND(K32+K39,0)</f>
        <v>1880</v>
      </c>
      <c r="M26" s="299"/>
    </row>
    <row r="27" spans="1:18" x14ac:dyDescent="0.2">
      <c r="B27" s="3" t="s">
        <v>13</v>
      </c>
      <c r="C27" s="23"/>
      <c r="D27" s="118"/>
      <c r="E27" s="118"/>
      <c r="F27" s="118"/>
      <c r="G27" s="118"/>
      <c r="H27" s="23"/>
      <c r="I27" s="33"/>
      <c r="J27" s="23"/>
      <c r="L27" s="2"/>
      <c r="M27" s="305"/>
    </row>
    <row r="28" spans="1:18" x14ac:dyDescent="0.2">
      <c r="B28" s="3"/>
      <c r="C28" s="449" t="s">
        <v>76</v>
      </c>
      <c r="D28" s="266"/>
      <c r="E28" s="260"/>
      <c r="F28" s="268">
        <v>1</v>
      </c>
      <c r="G28" s="260"/>
      <c r="H28" t="s">
        <v>1</v>
      </c>
      <c r="I28" s="269">
        <v>500</v>
      </c>
      <c r="J28" s="264" t="s">
        <v>80</v>
      </c>
      <c r="K28" s="125">
        <f>IF(D28="",F28*I28,D28*F28*I28)</f>
        <v>500</v>
      </c>
      <c r="L28" s="7"/>
      <c r="M28" s="49"/>
    </row>
    <row r="29" spans="1:18" x14ac:dyDescent="0.2">
      <c r="C29" s="449" t="s">
        <v>111</v>
      </c>
      <c r="D29" s="249"/>
      <c r="E29" s="250"/>
      <c r="F29" s="253">
        <v>1</v>
      </c>
      <c r="G29" s="260"/>
      <c r="H29" t="s">
        <v>1</v>
      </c>
      <c r="I29" s="269">
        <v>250</v>
      </c>
      <c r="J29" s="264" t="s">
        <v>80</v>
      </c>
      <c r="K29" s="125">
        <f t="shared" ref="K29:K31" si="2">IF(D29="",F29*I29,D29*F29*I29)</f>
        <v>250</v>
      </c>
      <c r="L29" s="7"/>
      <c r="M29" s="49"/>
    </row>
    <row r="30" spans="1:18" x14ac:dyDescent="0.2">
      <c r="C30" s="260"/>
      <c r="D30" s="249"/>
      <c r="E30" s="250"/>
      <c r="F30" s="253"/>
      <c r="G30" s="260"/>
      <c r="H30" t="s">
        <v>1</v>
      </c>
      <c r="I30" s="269"/>
      <c r="J30" s="264" t="s">
        <v>80</v>
      </c>
      <c r="K30" s="125">
        <f t="shared" si="2"/>
        <v>0</v>
      </c>
      <c r="L30" s="7"/>
      <c r="M30" s="49"/>
    </row>
    <row r="31" spans="1:18" x14ac:dyDescent="0.2">
      <c r="C31" s="250"/>
      <c r="D31" s="249"/>
      <c r="E31" s="250"/>
      <c r="F31" s="253"/>
      <c r="G31" s="260"/>
      <c r="H31" t="s">
        <v>1</v>
      </c>
      <c r="I31" s="269"/>
      <c r="J31" s="264" t="s">
        <v>80</v>
      </c>
      <c r="K31" s="125">
        <f t="shared" si="2"/>
        <v>0</v>
      </c>
      <c r="L31" s="7"/>
      <c r="M31" s="49"/>
    </row>
    <row r="32" spans="1:18" x14ac:dyDescent="0.2">
      <c r="F32" s="3"/>
      <c r="G32" s="8" t="s">
        <v>9</v>
      </c>
      <c r="H32" s="8"/>
      <c r="I32" s="35"/>
      <c r="J32" s="3"/>
      <c r="K32" s="126">
        <f>SUM(K28:K31)</f>
        <v>750</v>
      </c>
      <c r="L32" s="14"/>
      <c r="M32" s="304"/>
    </row>
    <row r="33" spans="1:18" x14ac:dyDescent="0.2">
      <c r="I33" s="34"/>
      <c r="L33" s="2"/>
      <c r="M33" s="305"/>
    </row>
    <row r="34" spans="1:18" x14ac:dyDescent="0.2">
      <c r="B34" s="3" t="s">
        <v>14</v>
      </c>
      <c r="I34" s="34"/>
      <c r="L34" s="2"/>
      <c r="M34" s="305"/>
    </row>
    <row r="35" spans="1:18" x14ac:dyDescent="0.2">
      <c r="C35" s="449" t="s">
        <v>75</v>
      </c>
      <c r="D35" s="266"/>
      <c r="E35" s="252"/>
      <c r="F35" s="268">
        <v>500</v>
      </c>
      <c r="G35" s="260"/>
      <c r="H35" t="s">
        <v>1</v>
      </c>
      <c r="I35" s="269">
        <v>2.06</v>
      </c>
      <c r="J35" s="252" t="s">
        <v>74</v>
      </c>
      <c r="K35" s="125">
        <f>IF(D35="",F35*I35,D35*F35*I35)</f>
        <v>1030</v>
      </c>
      <c r="L35" s="7"/>
      <c r="M35" s="49"/>
    </row>
    <row r="36" spans="1:18" x14ac:dyDescent="0.2">
      <c r="C36" s="449" t="s">
        <v>77</v>
      </c>
      <c r="D36" s="266"/>
      <c r="E36" s="260"/>
      <c r="F36" s="268">
        <v>2</v>
      </c>
      <c r="G36" s="260"/>
      <c r="H36" t="s">
        <v>1</v>
      </c>
      <c r="I36" s="269">
        <v>50</v>
      </c>
      <c r="J36" s="271" t="s">
        <v>78</v>
      </c>
      <c r="K36" s="125">
        <f>IF(D36="",F36*I36,D36*F36*I36)</f>
        <v>100</v>
      </c>
      <c r="L36" s="7"/>
      <c r="M36" s="49"/>
    </row>
    <row r="37" spans="1:18" ht="12.75" customHeight="1" x14ac:dyDescent="0.2">
      <c r="C37" s="260"/>
      <c r="D37" s="266"/>
      <c r="E37" s="260"/>
      <c r="F37" s="268"/>
      <c r="G37" s="260"/>
      <c r="H37" t="s">
        <v>1</v>
      </c>
      <c r="I37" s="269"/>
      <c r="J37" s="272" t="s">
        <v>80</v>
      </c>
      <c r="K37" s="125">
        <f>IF(D37="",F37*I37,D37*F37*I37)</f>
        <v>0</v>
      </c>
      <c r="L37" s="7"/>
      <c r="M37" s="49"/>
      <c r="N37" s="437" t="s">
        <v>17</v>
      </c>
      <c r="O37" s="438"/>
      <c r="P37" s="438"/>
      <c r="Q37" s="438"/>
      <c r="R37" s="438"/>
    </row>
    <row r="38" spans="1:18" ht="12.75" customHeight="1" x14ac:dyDescent="0.2">
      <c r="C38" s="260"/>
      <c r="D38" s="266"/>
      <c r="E38" s="260"/>
      <c r="F38" s="268"/>
      <c r="G38" s="260"/>
      <c r="H38" t="s">
        <v>1</v>
      </c>
      <c r="I38" s="269"/>
      <c r="J38" s="264" t="s">
        <v>80</v>
      </c>
      <c r="K38" s="125">
        <f>IF(D38="",F38*I38,D38*F38*I38)</f>
        <v>0</v>
      </c>
      <c r="L38" s="7"/>
      <c r="M38" s="49"/>
      <c r="N38" s="441"/>
      <c r="O38" s="441"/>
      <c r="P38" s="441"/>
      <c r="Q38" s="441"/>
      <c r="R38" s="441"/>
    </row>
    <row r="39" spans="1:18" ht="12.75" customHeight="1" x14ac:dyDescent="0.2">
      <c r="C39" s="8"/>
      <c r="D39" s="8"/>
      <c r="E39" s="8"/>
      <c r="F39" s="15"/>
      <c r="G39" s="8" t="s">
        <v>10</v>
      </c>
      <c r="H39" s="8"/>
      <c r="I39" s="35"/>
      <c r="J39" s="3"/>
      <c r="K39" s="126">
        <f>SUM(K35:K38)</f>
        <v>1130</v>
      </c>
      <c r="L39" s="14"/>
      <c r="M39" s="304"/>
      <c r="N39" s="31"/>
      <c r="O39" s="31"/>
      <c r="P39" s="31"/>
      <c r="Q39" s="31"/>
      <c r="R39" s="31"/>
    </row>
    <row r="40" spans="1:18" ht="12.75" customHeight="1" x14ac:dyDescent="0.2">
      <c r="C40" s="8"/>
      <c r="D40" s="8"/>
      <c r="E40" s="8"/>
      <c r="F40" s="15"/>
      <c r="G40" s="8"/>
      <c r="H40" s="8"/>
      <c r="I40" s="35"/>
      <c r="J40" s="3"/>
      <c r="K40" s="95"/>
      <c r="L40" s="14"/>
      <c r="M40" s="304"/>
      <c r="N40" s="31"/>
      <c r="O40" s="31"/>
      <c r="P40" s="31"/>
      <c r="Q40" s="31"/>
      <c r="R40" s="31"/>
    </row>
    <row r="41" spans="1:18" ht="12.75" customHeight="1" x14ac:dyDescent="0.2">
      <c r="A41" s="22">
        <v>5</v>
      </c>
      <c r="B41" s="10" t="s">
        <v>22</v>
      </c>
      <c r="C41" s="11"/>
      <c r="D41" s="11"/>
      <c r="E41" s="11"/>
      <c r="F41" s="11"/>
      <c r="G41" s="11"/>
      <c r="H41" s="11"/>
      <c r="I41" s="11"/>
      <c r="J41" s="11"/>
      <c r="K41" s="97"/>
      <c r="L41" s="13">
        <f>ROUND(K42+K43+K44+K45,0)</f>
        <v>5040</v>
      </c>
      <c r="M41" s="299"/>
      <c r="N41" s="31"/>
      <c r="O41" s="31"/>
      <c r="P41" s="31"/>
      <c r="Q41" s="31"/>
      <c r="R41" s="31"/>
    </row>
    <row r="42" spans="1:18" ht="12.75" customHeight="1" x14ac:dyDescent="0.2">
      <c r="C42" s="260"/>
      <c r="D42" s="266">
        <v>12</v>
      </c>
      <c r="E42" s="252" t="s">
        <v>67</v>
      </c>
      <c r="F42" s="253">
        <v>12</v>
      </c>
      <c r="G42" s="252" t="s">
        <v>108</v>
      </c>
      <c r="H42" t="s">
        <v>1</v>
      </c>
      <c r="I42" s="269">
        <v>35</v>
      </c>
      <c r="J42" s="276" t="s">
        <v>85</v>
      </c>
      <c r="K42" s="125">
        <f>IF(D42="",F42*I42,D42*F42*I42)</f>
        <v>5040</v>
      </c>
      <c r="L42" s="7"/>
      <c r="M42" s="49"/>
      <c r="N42" s="31"/>
      <c r="O42" s="31"/>
      <c r="P42" s="31"/>
      <c r="Q42" s="31"/>
      <c r="R42" s="31"/>
    </row>
    <row r="43" spans="1:18" ht="12.75" customHeight="1" x14ac:dyDescent="0.2">
      <c r="C43" s="260"/>
      <c r="D43" s="266"/>
      <c r="E43" s="260"/>
      <c r="F43" s="268"/>
      <c r="G43" s="260"/>
      <c r="H43" t="s">
        <v>1</v>
      </c>
      <c r="I43" s="269"/>
      <c r="J43" s="276" t="s">
        <v>80</v>
      </c>
      <c r="K43" s="125">
        <f>IF(D43="",F43*I43,D43*F43*I43)</f>
        <v>0</v>
      </c>
      <c r="L43" s="7"/>
      <c r="M43" s="49"/>
      <c r="N43" s="31"/>
      <c r="O43" s="31"/>
      <c r="P43" s="31"/>
      <c r="Q43" s="31"/>
      <c r="R43" s="31"/>
    </row>
    <row r="44" spans="1:18" ht="12.75" customHeight="1" x14ac:dyDescent="0.2">
      <c r="C44" s="260"/>
      <c r="D44" s="266"/>
      <c r="E44" s="260"/>
      <c r="F44" s="268"/>
      <c r="G44" s="260"/>
      <c r="H44" t="s">
        <v>1</v>
      </c>
      <c r="I44" s="269"/>
      <c r="J44" s="276" t="s">
        <v>80</v>
      </c>
      <c r="K44" s="125">
        <f>IF(D44="",F44*I44,D44*F44*I44)</f>
        <v>0</v>
      </c>
      <c r="L44" s="7"/>
      <c r="M44" s="49"/>
      <c r="N44" s="31"/>
      <c r="O44" s="31"/>
      <c r="P44" s="31"/>
      <c r="Q44" s="31"/>
      <c r="R44" s="31"/>
    </row>
    <row r="45" spans="1:18" ht="12.75" customHeight="1" x14ac:dyDescent="0.2">
      <c r="C45" s="260"/>
      <c r="D45" s="266"/>
      <c r="E45" s="260"/>
      <c r="F45" s="268"/>
      <c r="G45" s="260"/>
      <c r="H45" t="s">
        <v>1</v>
      </c>
      <c r="I45" s="269"/>
      <c r="J45" s="276" t="s">
        <v>80</v>
      </c>
      <c r="K45" s="125">
        <f>IF(D45="",F45*I45,D45*F45*I45)</f>
        <v>0</v>
      </c>
      <c r="L45" s="7"/>
      <c r="M45" s="49"/>
      <c r="N45" s="31"/>
      <c r="O45" s="31"/>
      <c r="P45" s="31"/>
      <c r="Q45" s="31"/>
      <c r="R45" s="31"/>
    </row>
    <row r="46" spans="1:18" ht="12.75" customHeight="1" x14ac:dyDescent="0.2">
      <c r="C46" s="260"/>
      <c r="D46" s="266"/>
      <c r="E46" s="260"/>
      <c r="F46" s="268"/>
      <c r="G46" s="260"/>
      <c r="I46" s="269"/>
      <c r="J46" s="276" t="s">
        <v>80</v>
      </c>
      <c r="K46" s="125">
        <f>IF(D46="",F46*I46,D46*F46*I46)</f>
        <v>0</v>
      </c>
      <c r="L46" s="7"/>
      <c r="M46" s="49"/>
      <c r="N46" s="31"/>
      <c r="O46" s="31"/>
      <c r="P46" s="31"/>
      <c r="Q46" s="31"/>
      <c r="R46" s="31"/>
    </row>
    <row r="47" spans="1:18" ht="12.75" customHeight="1" x14ac:dyDescent="0.2">
      <c r="C47" s="23"/>
      <c r="D47" s="23"/>
      <c r="E47" s="23"/>
      <c r="F47" s="23"/>
      <c r="G47" s="23"/>
      <c r="H47" s="23"/>
      <c r="I47" s="33"/>
      <c r="J47" s="23"/>
      <c r="K47" s="98"/>
      <c r="L47" s="7"/>
      <c r="M47" s="49"/>
      <c r="N47" s="31"/>
      <c r="O47" s="31"/>
      <c r="P47" s="31"/>
      <c r="Q47" s="31"/>
      <c r="R47" s="31"/>
    </row>
    <row r="48" spans="1:18" ht="12.75" customHeight="1" x14ac:dyDescent="0.2">
      <c r="A48" s="48">
        <v>6</v>
      </c>
      <c r="B48" s="52" t="s">
        <v>23</v>
      </c>
      <c r="C48" s="50"/>
      <c r="D48" s="50"/>
      <c r="E48" s="50"/>
      <c r="F48" s="50"/>
      <c r="G48" s="50"/>
      <c r="H48" s="50"/>
      <c r="I48" s="51"/>
      <c r="J48" s="50"/>
      <c r="K48" s="99"/>
      <c r="L48" s="13">
        <f>ROUND(K49+K50,0)</f>
        <v>28800</v>
      </c>
      <c r="M48" s="299"/>
      <c r="N48" s="31"/>
      <c r="O48" s="31"/>
      <c r="P48" s="31"/>
      <c r="Q48" s="31"/>
      <c r="R48" s="31"/>
    </row>
    <row r="49" spans="1:18" ht="12.75" customHeight="1" x14ac:dyDescent="0.2">
      <c r="C49" s="267"/>
      <c r="D49" s="266">
        <v>12</v>
      </c>
      <c r="E49" s="252" t="s">
        <v>68</v>
      </c>
      <c r="F49" s="268">
        <v>3</v>
      </c>
      <c r="G49" s="252" t="s">
        <v>108</v>
      </c>
      <c r="H49" t="s">
        <v>1</v>
      </c>
      <c r="I49" s="269">
        <v>800</v>
      </c>
      <c r="J49" s="264" t="s">
        <v>83</v>
      </c>
      <c r="K49" s="125">
        <f>IF(D49="",F49*I49,D49*F49*I49)</f>
        <v>28800</v>
      </c>
      <c r="L49" s="7"/>
      <c r="M49" s="49"/>
      <c r="N49" s="31"/>
      <c r="O49" s="31"/>
      <c r="P49" s="31"/>
      <c r="Q49" s="31"/>
      <c r="R49" s="31"/>
    </row>
    <row r="50" spans="1:18" ht="12.75" customHeight="1" x14ac:dyDescent="0.2">
      <c r="C50" s="267"/>
      <c r="D50" s="266"/>
      <c r="E50" s="260"/>
      <c r="F50" s="268"/>
      <c r="G50" s="267"/>
      <c r="H50" s="18" t="s">
        <v>1</v>
      </c>
      <c r="I50" s="269"/>
      <c r="J50" s="264" t="s">
        <v>80</v>
      </c>
      <c r="K50" s="125">
        <f>IF(D50="",F50*I50,D50*F50*I50)</f>
        <v>0</v>
      </c>
      <c r="L50" s="7"/>
      <c r="M50" s="49"/>
      <c r="N50" s="31"/>
      <c r="O50" s="31"/>
      <c r="P50" s="31"/>
      <c r="Q50" s="31"/>
      <c r="R50" s="31"/>
    </row>
    <row r="51" spans="1:18" ht="12.75" customHeight="1" x14ac:dyDescent="0.2">
      <c r="C51" s="260"/>
      <c r="D51" s="266"/>
      <c r="E51" s="260"/>
      <c r="F51" s="268"/>
      <c r="G51" s="260"/>
      <c r="I51" s="269"/>
      <c r="J51" s="264" t="s">
        <v>80</v>
      </c>
      <c r="K51" s="125">
        <f>IF(D51="",F51*I51,D51*F51*I51)</f>
        <v>0</v>
      </c>
      <c r="L51" s="7"/>
      <c r="M51" s="49"/>
      <c r="N51" s="31"/>
      <c r="O51" s="31"/>
      <c r="P51" s="31"/>
      <c r="Q51" s="31"/>
      <c r="R51" s="31"/>
    </row>
    <row r="52" spans="1:18" x14ac:dyDescent="0.2">
      <c r="F52" s="119"/>
      <c r="G52" s="23"/>
      <c r="H52" s="23"/>
      <c r="I52" s="33"/>
      <c r="J52" s="23"/>
      <c r="K52" s="92"/>
      <c r="L52" s="7"/>
      <c r="M52" s="49"/>
      <c r="N52" s="31"/>
      <c r="O52" s="31"/>
      <c r="P52" s="31"/>
      <c r="Q52" s="31"/>
      <c r="R52" s="31"/>
    </row>
    <row r="53" spans="1:18" x14ac:dyDescent="0.2">
      <c r="A53" s="22">
        <v>7</v>
      </c>
      <c r="B53" s="10" t="s">
        <v>24</v>
      </c>
      <c r="C53" s="11"/>
      <c r="D53" s="11"/>
      <c r="E53" s="11"/>
      <c r="F53" s="11"/>
      <c r="G53" s="11"/>
      <c r="H53" s="11"/>
      <c r="I53" s="11"/>
      <c r="J53" s="11"/>
      <c r="K53" s="97"/>
      <c r="L53" s="13">
        <f>ROUND(K54+K55+K56+K57+K58,0)</f>
        <v>3600</v>
      </c>
      <c r="M53" s="299"/>
      <c r="N53" s="29"/>
      <c r="O53" s="29"/>
      <c r="P53" s="29"/>
      <c r="Q53" s="29"/>
      <c r="R53" s="29"/>
    </row>
    <row r="54" spans="1:18" x14ac:dyDescent="0.2">
      <c r="C54" s="260"/>
      <c r="D54" s="266">
        <v>2</v>
      </c>
      <c r="E54" s="252" t="s">
        <v>86</v>
      </c>
      <c r="F54" s="253">
        <v>12</v>
      </c>
      <c r="G54" s="252" t="s">
        <v>108</v>
      </c>
      <c r="H54" t="s">
        <v>1</v>
      </c>
      <c r="I54" s="269">
        <v>150</v>
      </c>
      <c r="J54" s="272" t="s">
        <v>110</v>
      </c>
      <c r="K54" s="125">
        <f>IF(D54="",F54*I54,D54*F54*I54)</f>
        <v>3600</v>
      </c>
      <c r="L54" s="7"/>
      <c r="M54" s="49"/>
      <c r="N54" s="32"/>
      <c r="O54" s="32"/>
      <c r="P54" s="32"/>
      <c r="Q54" s="32"/>
      <c r="R54" s="32"/>
    </row>
    <row r="55" spans="1:18" x14ac:dyDescent="0.2">
      <c r="C55" s="260"/>
      <c r="D55" s="266"/>
      <c r="E55" s="252"/>
      <c r="F55" s="253"/>
      <c r="G55" s="260"/>
      <c r="H55" t="s">
        <v>1</v>
      </c>
      <c r="I55" s="269"/>
      <c r="J55" s="272" t="s">
        <v>80</v>
      </c>
      <c r="K55" s="125">
        <f>IF(D55="",F55*I55,D55*F55*I55)</f>
        <v>0</v>
      </c>
      <c r="L55" s="7"/>
      <c r="M55" s="49"/>
      <c r="N55" s="30"/>
      <c r="O55" s="31"/>
      <c r="P55" s="31"/>
      <c r="Q55" s="31"/>
      <c r="R55" s="31"/>
    </row>
    <row r="56" spans="1:18" ht="12.6" customHeight="1" x14ac:dyDescent="0.2">
      <c r="C56" s="260"/>
      <c r="D56" s="266"/>
      <c r="E56" s="260"/>
      <c r="F56" s="253"/>
      <c r="G56" s="260"/>
      <c r="H56" t="s">
        <v>1</v>
      </c>
      <c r="I56" s="269"/>
      <c r="J56" s="272" t="s">
        <v>80</v>
      </c>
      <c r="K56" s="125">
        <f>IF(D56="",F56*I56,D56*F56*I56)</f>
        <v>0</v>
      </c>
      <c r="L56" s="7"/>
      <c r="M56" s="49"/>
      <c r="N56" s="31"/>
      <c r="O56" s="31"/>
      <c r="P56" s="31"/>
      <c r="Q56" s="31"/>
      <c r="R56" s="31"/>
    </row>
    <row r="57" spans="1:18" ht="12.6" customHeight="1" x14ac:dyDescent="0.2">
      <c r="C57" s="260"/>
      <c r="D57" s="266"/>
      <c r="E57" s="260"/>
      <c r="F57" s="268"/>
      <c r="G57" s="260"/>
      <c r="H57" t="s">
        <v>1</v>
      </c>
      <c r="I57" s="269"/>
      <c r="J57" s="272" t="s">
        <v>80</v>
      </c>
      <c r="K57" s="125">
        <f>IF(D57="",F57*I57,D57*F57*I57)</f>
        <v>0</v>
      </c>
      <c r="L57" s="7"/>
      <c r="M57" s="49"/>
      <c r="N57" s="31"/>
      <c r="O57" s="31"/>
      <c r="P57" s="31"/>
      <c r="Q57" s="31"/>
      <c r="R57" s="31"/>
    </row>
    <row r="58" spans="1:18" ht="12.6" customHeight="1" x14ac:dyDescent="0.2">
      <c r="C58" s="260"/>
      <c r="D58" s="266"/>
      <c r="E58" s="260"/>
      <c r="F58" s="268"/>
      <c r="G58" s="260"/>
      <c r="H58" t="s">
        <v>1</v>
      </c>
      <c r="I58" s="269"/>
      <c r="J58" s="272" t="s">
        <v>80</v>
      </c>
      <c r="K58" s="125">
        <f>IF(D58="",F58*I58,D58*F58*I58)</f>
        <v>0</v>
      </c>
      <c r="L58" s="7"/>
      <c r="M58" s="49"/>
      <c r="N58" s="31"/>
      <c r="O58" s="31"/>
      <c r="P58" s="31"/>
      <c r="Q58" s="31"/>
      <c r="R58" s="31"/>
    </row>
    <row r="59" spans="1:18" x14ac:dyDescent="0.2">
      <c r="I59" s="34"/>
      <c r="K59" s="92"/>
      <c r="L59" s="7"/>
      <c r="M59" s="49"/>
      <c r="N59" s="31"/>
      <c r="O59" s="31"/>
      <c r="P59" s="31"/>
      <c r="Q59" s="31"/>
      <c r="R59" s="31"/>
    </row>
    <row r="60" spans="1:18" x14ac:dyDescent="0.2">
      <c r="A60" s="22">
        <v>8</v>
      </c>
      <c r="B60" s="10" t="s">
        <v>30</v>
      </c>
      <c r="C60" s="10"/>
      <c r="D60" s="10"/>
      <c r="E60" s="10"/>
      <c r="F60" s="10"/>
      <c r="G60" s="10"/>
      <c r="H60" s="10"/>
      <c r="I60" s="10"/>
      <c r="J60" s="10"/>
      <c r="K60" s="91"/>
      <c r="L60" s="13">
        <f>ROUND(K61+K62+K63+K64,0)</f>
        <v>0</v>
      </c>
      <c r="M60" s="299"/>
      <c r="N60" s="32"/>
      <c r="O60" s="32"/>
      <c r="P60" s="32"/>
      <c r="Q60" s="32"/>
      <c r="R60" s="32"/>
    </row>
    <row r="61" spans="1:18" x14ac:dyDescent="0.2">
      <c r="B61" s="3"/>
      <c r="C61" s="267"/>
      <c r="D61" s="268"/>
      <c r="E61" s="260"/>
      <c r="F61" s="268"/>
      <c r="G61" s="267"/>
      <c r="H61" t="s">
        <v>1</v>
      </c>
      <c r="I61" s="278"/>
      <c r="J61" s="272" t="s">
        <v>80</v>
      </c>
      <c r="K61" s="125">
        <f>IF(D61="",F61*I61,D61*F61*I61)</f>
        <v>0</v>
      </c>
      <c r="L61" s="7"/>
      <c r="M61" s="49"/>
      <c r="N61" s="30"/>
      <c r="O61" s="31"/>
      <c r="P61" s="31"/>
      <c r="Q61" s="31"/>
      <c r="R61" s="31"/>
    </row>
    <row r="62" spans="1:18" ht="12.75" customHeight="1" x14ac:dyDescent="0.2">
      <c r="C62" s="267"/>
      <c r="D62" s="277"/>
      <c r="E62" s="250"/>
      <c r="F62" s="253"/>
      <c r="G62" s="260"/>
      <c r="H62" t="s">
        <v>1</v>
      </c>
      <c r="I62" s="269"/>
      <c r="J62" s="272" t="s">
        <v>80</v>
      </c>
      <c r="K62" s="125">
        <f>IF(D62="",F62*I62,D62*F62*I62)</f>
        <v>0</v>
      </c>
      <c r="L62" s="7"/>
      <c r="M62" s="49"/>
      <c r="N62" s="31"/>
      <c r="O62" s="31"/>
      <c r="P62" s="31"/>
      <c r="Q62" s="31"/>
      <c r="R62" s="31"/>
    </row>
    <row r="63" spans="1:18" ht="12.75" customHeight="1" x14ac:dyDescent="0.2">
      <c r="C63" s="260"/>
      <c r="D63" s="277"/>
      <c r="E63" s="250"/>
      <c r="F63" s="253"/>
      <c r="G63" s="260"/>
      <c r="H63" t="s">
        <v>1</v>
      </c>
      <c r="I63" s="269"/>
      <c r="J63" s="272" t="s">
        <v>80</v>
      </c>
      <c r="K63" s="125">
        <f>IF(D63="",F63*I63,D63*F63*I63)</f>
        <v>0</v>
      </c>
      <c r="L63" s="7"/>
      <c r="M63" s="49"/>
      <c r="N63" s="31"/>
      <c r="O63" s="31"/>
      <c r="P63" s="31"/>
      <c r="Q63" s="31"/>
      <c r="R63" s="31"/>
    </row>
    <row r="64" spans="1:18" ht="12.75" customHeight="1" x14ac:dyDescent="0.2">
      <c r="C64" s="250"/>
      <c r="D64" s="277"/>
      <c r="E64" s="250"/>
      <c r="F64" s="253"/>
      <c r="G64" s="260"/>
      <c r="H64" t="s">
        <v>1</v>
      </c>
      <c r="I64" s="269"/>
      <c r="J64" s="272" t="s">
        <v>80</v>
      </c>
      <c r="K64" s="125">
        <f>IF(D64="",F64*I64,D64*F64*I64)</f>
        <v>0</v>
      </c>
      <c r="L64" s="7"/>
      <c r="M64" s="49"/>
      <c r="N64" s="31"/>
      <c r="O64" s="31"/>
      <c r="P64" s="31"/>
      <c r="Q64" s="31"/>
      <c r="R64" s="31"/>
    </row>
    <row r="65" spans="1:18" x14ac:dyDescent="0.2">
      <c r="F65" s="3"/>
      <c r="G65" s="8"/>
      <c r="H65" s="8"/>
      <c r="I65" s="35"/>
      <c r="J65" s="3"/>
      <c r="K65" s="95"/>
      <c r="L65" s="14"/>
      <c r="M65" s="304"/>
      <c r="N65" s="31"/>
      <c r="O65" s="31"/>
      <c r="P65" s="31"/>
      <c r="Q65" s="31"/>
      <c r="R65" s="31"/>
    </row>
    <row r="66" spans="1:18" ht="7.9" customHeight="1" x14ac:dyDescent="0.2">
      <c r="I66" s="34"/>
      <c r="L66" s="2"/>
      <c r="M66" s="305"/>
      <c r="N66" s="32"/>
      <c r="O66" s="32"/>
      <c r="P66" s="32"/>
      <c r="Q66" s="32"/>
      <c r="R66" s="32"/>
    </row>
    <row r="67" spans="1:18" x14ac:dyDescent="0.2">
      <c r="A67" s="46">
        <v>9</v>
      </c>
      <c r="B67" s="46" t="s">
        <v>25</v>
      </c>
      <c r="C67" s="45"/>
      <c r="D67" s="45"/>
      <c r="E67" s="45"/>
      <c r="F67" s="45"/>
      <c r="G67" s="45"/>
      <c r="H67" s="45"/>
      <c r="I67" s="54"/>
      <c r="J67" s="45"/>
      <c r="K67" s="100"/>
      <c r="L67" s="154">
        <f>ROUND(K71+K76,0)</f>
        <v>0</v>
      </c>
      <c r="M67" s="306"/>
      <c r="N67" s="32"/>
      <c r="O67" s="32"/>
      <c r="P67" s="32"/>
      <c r="Q67" s="32"/>
      <c r="R67" s="32"/>
    </row>
    <row r="68" spans="1:18" x14ac:dyDescent="0.2">
      <c r="A68" s="3"/>
      <c r="B68" s="3" t="s">
        <v>31</v>
      </c>
      <c r="J68" s="23"/>
      <c r="K68" s="92"/>
      <c r="L68" s="7"/>
      <c r="M68" s="49"/>
      <c r="N68" s="437" t="s">
        <v>19</v>
      </c>
      <c r="O68" s="437"/>
      <c r="P68" s="437"/>
      <c r="Q68" s="437"/>
      <c r="R68" s="437"/>
    </row>
    <row r="69" spans="1:18" x14ac:dyDescent="0.2">
      <c r="C69" s="267"/>
      <c r="D69" s="266"/>
      <c r="E69" s="260"/>
      <c r="F69" s="268"/>
      <c r="G69" s="267"/>
      <c r="H69" t="s">
        <v>1</v>
      </c>
      <c r="I69" s="279"/>
      <c r="J69" s="264" t="s">
        <v>80</v>
      </c>
      <c r="K69" s="125">
        <f>IF(D69="",F69*I69,D69*F69*I69)</f>
        <v>0</v>
      </c>
      <c r="L69" s="7"/>
      <c r="M69" s="49"/>
      <c r="N69" s="439"/>
      <c r="O69" s="439"/>
      <c r="P69" s="439"/>
      <c r="Q69" s="439"/>
      <c r="R69" s="439"/>
    </row>
    <row r="70" spans="1:18" ht="12.75" customHeight="1" x14ac:dyDescent="0.2">
      <c r="C70" s="260"/>
      <c r="D70" s="266"/>
      <c r="E70" s="260"/>
      <c r="F70" s="268"/>
      <c r="G70" s="260"/>
      <c r="H70" t="s">
        <v>1</v>
      </c>
      <c r="I70" s="279"/>
      <c r="J70" s="264" t="s">
        <v>80</v>
      </c>
      <c r="K70" s="125">
        <f>IF(D70="",F70*I70,D70*F70*I70)</f>
        <v>0</v>
      </c>
      <c r="L70" s="7"/>
      <c r="M70" s="49"/>
      <c r="N70" s="444"/>
      <c r="O70" s="444"/>
      <c r="P70" s="444"/>
      <c r="Q70" s="444"/>
      <c r="R70" s="444"/>
    </row>
    <row r="71" spans="1:18" ht="12.75" customHeight="1" x14ac:dyDescent="0.2">
      <c r="C71" s="23"/>
      <c r="D71" s="23"/>
      <c r="E71" s="23"/>
      <c r="F71" s="23"/>
      <c r="G71" s="38" t="s">
        <v>32</v>
      </c>
      <c r="H71" s="23"/>
      <c r="I71" s="33"/>
      <c r="J71" s="23"/>
      <c r="K71" s="142">
        <f>SUM(K68:K70)</f>
        <v>0</v>
      </c>
      <c r="L71" s="7"/>
      <c r="M71" s="49"/>
      <c r="N71" s="31"/>
      <c r="O71" s="31"/>
      <c r="P71" s="31"/>
      <c r="Q71" s="31"/>
      <c r="R71" s="31"/>
    </row>
    <row r="72" spans="1:18" ht="12.75" customHeight="1" x14ac:dyDescent="0.2">
      <c r="C72" s="23"/>
      <c r="D72" s="23"/>
      <c r="E72" s="23"/>
      <c r="F72" s="23"/>
      <c r="G72" s="38"/>
      <c r="H72" s="23"/>
      <c r="I72" s="33"/>
      <c r="J72" s="23"/>
      <c r="K72" s="92"/>
      <c r="L72" s="7"/>
      <c r="M72" s="49"/>
      <c r="N72" s="31"/>
      <c r="O72" s="31"/>
      <c r="P72" s="31"/>
      <c r="Q72" s="31"/>
      <c r="R72" s="31"/>
    </row>
    <row r="73" spans="1:18" ht="12.75" customHeight="1" x14ac:dyDescent="0.2">
      <c r="B73" s="3" t="s">
        <v>34</v>
      </c>
      <c r="K73" s="92"/>
      <c r="L73" s="7"/>
      <c r="M73" s="49"/>
      <c r="N73" s="31"/>
      <c r="O73" s="31"/>
      <c r="P73" s="31"/>
      <c r="Q73" s="31"/>
      <c r="R73" s="31"/>
    </row>
    <row r="74" spans="1:18" ht="12.75" customHeight="1" x14ac:dyDescent="0.2">
      <c r="C74" s="267"/>
      <c r="D74" s="266"/>
      <c r="E74" s="260"/>
      <c r="F74" s="268"/>
      <c r="G74" s="260"/>
      <c r="H74" s="18" t="s">
        <v>1</v>
      </c>
      <c r="I74" s="279"/>
      <c r="J74" s="264" t="s">
        <v>80</v>
      </c>
      <c r="K74" s="125">
        <f t="shared" ref="K74:K75" si="3">IF(D74="",F74*I74,D74*F74*I74)</f>
        <v>0</v>
      </c>
      <c r="L74" s="7"/>
      <c r="M74" s="49"/>
      <c r="N74" s="31"/>
      <c r="O74" s="31"/>
      <c r="P74" s="31"/>
      <c r="Q74" s="31"/>
      <c r="R74" s="31"/>
    </row>
    <row r="75" spans="1:18" x14ac:dyDescent="0.2">
      <c r="C75" s="260"/>
      <c r="D75" s="266"/>
      <c r="E75" s="260"/>
      <c r="F75" s="268"/>
      <c r="G75" s="260"/>
      <c r="H75" t="s">
        <v>1</v>
      </c>
      <c r="I75" s="279"/>
      <c r="J75" s="264" t="s">
        <v>80</v>
      </c>
      <c r="K75" s="125">
        <f t="shared" si="3"/>
        <v>0</v>
      </c>
      <c r="L75" s="14"/>
      <c r="M75" s="304"/>
      <c r="N75" s="31"/>
      <c r="O75" s="31"/>
      <c r="P75" s="31"/>
      <c r="Q75" s="31"/>
      <c r="R75" s="31"/>
    </row>
    <row r="76" spans="1:18" x14ac:dyDescent="0.2">
      <c r="C76" s="8"/>
      <c r="D76" s="8"/>
      <c r="E76" s="8"/>
      <c r="F76" s="15"/>
      <c r="G76" s="8" t="s">
        <v>33</v>
      </c>
      <c r="H76" s="8"/>
      <c r="I76" s="35"/>
      <c r="J76" s="3"/>
      <c r="K76" s="126">
        <f>SUM(K68:K73)</f>
        <v>0</v>
      </c>
      <c r="L76" s="14"/>
      <c r="M76" s="304"/>
      <c r="N76" s="31"/>
      <c r="O76" s="31"/>
      <c r="P76" s="31"/>
      <c r="Q76" s="31"/>
      <c r="R76" s="31"/>
    </row>
    <row r="77" spans="1:18" x14ac:dyDescent="0.2">
      <c r="C77" s="8"/>
      <c r="D77" s="8"/>
      <c r="E77" s="8"/>
      <c r="F77" s="15"/>
      <c r="G77" s="8"/>
      <c r="H77" s="8"/>
      <c r="I77" s="35"/>
      <c r="J77" s="3"/>
      <c r="K77" s="95"/>
      <c r="L77" s="14"/>
      <c r="M77" s="304"/>
      <c r="N77" s="31"/>
      <c r="O77" s="31"/>
      <c r="P77" s="31"/>
      <c r="Q77" s="31"/>
      <c r="R77" s="31"/>
    </row>
    <row r="78" spans="1:18" x14ac:dyDescent="0.2">
      <c r="C78" s="8"/>
      <c r="D78" s="8"/>
      <c r="E78" s="8"/>
      <c r="F78" s="15"/>
      <c r="G78" s="8"/>
      <c r="H78" s="8"/>
      <c r="I78" s="3"/>
      <c r="J78" s="3"/>
      <c r="K78" s="95"/>
      <c r="L78" s="14"/>
      <c r="M78" s="304"/>
      <c r="N78" s="32"/>
      <c r="O78" s="32"/>
      <c r="P78" s="32"/>
      <c r="Q78" s="32"/>
      <c r="R78" s="32"/>
    </row>
    <row r="79" spans="1:18" x14ac:dyDescent="0.2">
      <c r="A79" s="22">
        <v>10</v>
      </c>
      <c r="B79" s="10" t="s">
        <v>27</v>
      </c>
      <c r="C79" s="11"/>
      <c r="D79" s="11"/>
      <c r="E79" s="11"/>
      <c r="F79" s="11"/>
      <c r="G79" s="11"/>
      <c r="H79" s="11"/>
      <c r="I79" s="11"/>
      <c r="J79" s="11"/>
      <c r="K79" s="97"/>
      <c r="L79" s="13">
        <f>ROUND(K80+K81+K82+K83+K84,0)</f>
        <v>0</v>
      </c>
      <c r="M79" s="299"/>
      <c r="N79" s="32"/>
      <c r="O79" s="32"/>
      <c r="P79" s="32"/>
      <c r="Q79" s="32"/>
      <c r="R79" s="32"/>
    </row>
    <row r="80" spans="1:18" x14ac:dyDescent="0.2">
      <c r="C80" s="267"/>
      <c r="D80" s="266"/>
      <c r="E80" s="260"/>
      <c r="F80" s="253"/>
      <c r="G80" s="267"/>
      <c r="H80" t="s">
        <v>1</v>
      </c>
      <c r="I80" s="269"/>
      <c r="J80" s="264" t="s">
        <v>80</v>
      </c>
      <c r="K80" s="125">
        <f t="shared" ref="K80:K85" si="4">IF(D80="",F80*I80,D80*F80*I80)</f>
        <v>0</v>
      </c>
      <c r="L80" s="7"/>
      <c r="M80" s="49"/>
      <c r="N80" s="32"/>
      <c r="O80" s="32"/>
      <c r="P80" s="32"/>
      <c r="Q80" s="32"/>
      <c r="R80" s="32"/>
    </row>
    <row r="81" spans="1:18" x14ac:dyDescent="0.2">
      <c r="C81" s="267"/>
      <c r="D81" s="266"/>
      <c r="E81" s="260"/>
      <c r="F81" s="253"/>
      <c r="G81" s="267"/>
      <c r="H81" t="s">
        <v>1</v>
      </c>
      <c r="I81" s="269"/>
      <c r="J81" s="264" t="s">
        <v>80</v>
      </c>
      <c r="K81" s="125">
        <f t="shared" si="4"/>
        <v>0</v>
      </c>
      <c r="L81" s="7"/>
      <c r="M81" s="49"/>
      <c r="N81" s="30"/>
      <c r="O81" s="31"/>
      <c r="P81" s="31"/>
      <c r="Q81" s="31"/>
      <c r="R81" s="31"/>
    </row>
    <row r="82" spans="1:18" ht="12.75" customHeight="1" x14ac:dyDescent="0.2">
      <c r="C82" s="260"/>
      <c r="D82" s="266"/>
      <c r="E82" s="260"/>
      <c r="F82" s="268"/>
      <c r="G82" s="260"/>
      <c r="H82" t="s">
        <v>1</v>
      </c>
      <c r="I82" s="269"/>
      <c r="J82" s="264" t="s">
        <v>80</v>
      </c>
      <c r="K82" s="125">
        <f t="shared" si="4"/>
        <v>0</v>
      </c>
      <c r="L82" s="7"/>
      <c r="M82" s="49"/>
      <c r="N82" s="31"/>
      <c r="O82" s="31"/>
      <c r="P82" s="31"/>
      <c r="Q82" s="31"/>
      <c r="R82" s="31"/>
    </row>
    <row r="83" spans="1:18" ht="11.45" customHeight="1" x14ac:dyDescent="0.2">
      <c r="C83" s="260"/>
      <c r="D83" s="266"/>
      <c r="E83" s="260"/>
      <c r="F83" s="268"/>
      <c r="G83" s="260"/>
      <c r="H83" t="s">
        <v>1</v>
      </c>
      <c r="I83" s="269"/>
      <c r="J83" s="264" t="s">
        <v>80</v>
      </c>
      <c r="K83" s="125">
        <f t="shared" si="4"/>
        <v>0</v>
      </c>
      <c r="L83" s="7"/>
      <c r="M83" s="49"/>
      <c r="N83" s="31"/>
      <c r="O83" s="31"/>
      <c r="P83" s="31"/>
      <c r="Q83" s="31"/>
      <c r="R83" s="31"/>
    </row>
    <row r="84" spans="1:18" ht="12.75" customHeight="1" x14ac:dyDescent="0.2">
      <c r="C84" s="260"/>
      <c r="D84" s="266"/>
      <c r="E84" s="260"/>
      <c r="F84" s="268"/>
      <c r="G84" s="260"/>
      <c r="H84" t="s">
        <v>1</v>
      </c>
      <c r="I84" s="269"/>
      <c r="J84" s="264" t="s">
        <v>80</v>
      </c>
      <c r="K84" s="125">
        <f t="shared" si="4"/>
        <v>0</v>
      </c>
      <c r="L84" s="7"/>
      <c r="M84" s="49"/>
      <c r="N84" s="31"/>
      <c r="O84" s="31"/>
      <c r="P84" s="31"/>
      <c r="Q84" s="31"/>
      <c r="R84" s="31"/>
    </row>
    <row r="85" spans="1:18" ht="12.75" customHeight="1" x14ac:dyDescent="0.2">
      <c r="C85" s="260"/>
      <c r="D85" s="266"/>
      <c r="E85" s="260"/>
      <c r="F85" s="268"/>
      <c r="G85" s="260"/>
      <c r="H85" s="124" t="s">
        <v>1</v>
      </c>
      <c r="I85" s="269"/>
      <c r="J85" s="264" t="s">
        <v>80</v>
      </c>
      <c r="K85" s="125">
        <f t="shared" si="4"/>
        <v>0</v>
      </c>
      <c r="L85" s="7"/>
      <c r="M85" s="49"/>
      <c r="N85" s="31"/>
      <c r="O85" s="31"/>
      <c r="P85" s="31"/>
      <c r="Q85" s="31"/>
      <c r="R85" s="31"/>
    </row>
    <row r="86" spans="1:18" x14ac:dyDescent="0.2">
      <c r="C86" s="8"/>
      <c r="D86" s="8"/>
      <c r="E86" s="8"/>
      <c r="F86" s="15"/>
      <c r="G86" s="8"/>
      <c r="H86" s="8"/>
      <c r="I86" s="35"/>
      <c r="J86" s="3"/>
      <c r="K86" s="95"/>
      <c r="L86" s="14"/>
      <c r="M86" s="304"/>
    </row>
    <row r="87" spans="1:18" x14ac:dyDescent="0.2">
      <c r="C87" s="8"/>
      <c r="D87" s="8"/>
      <c r="E87" s="8"/>
      <c r="F87" s="15"/>
      <c r="G87" s="8"/>
      <c r="H87" s="8"/>
      <c r="I87" s="35"/>
      <c r="J87" s="3"/>
      <c r="K87" s="95"/>
      <c r="L87" s="14"/>
      <c r="M87" s="304"/>
      <c r="N87" s="31"/>
      <c r="O87" s="31"/>
      <c r="P87" s="31"/>
      <c r="Q87" s="31"/>
      <c r="R87" s="31"/>
    </row>
    <row r="88" spans="1:18" x14ac:dyDescent="0.2">
      <c r="A88" s="22">
        <v>11</v>
      </c>
      <c r="B88" s="10" t="s">
        <v>11</v>
      </c>
      <c r="C88" s="11"/>
      <c r="D88" s="11"/>
      <c r="E88" s="11"/>
      <c r="F88" s="11"/>
      <c r="G88" s="11"/>
      <c r="H88" s="11"/>
      <c r="I88" s="11"/>
      <c r="J88" s="11"/>
      <c r="K88" s="97"/>
      <c r="L88" s="13">
        <f>ROUND(K89+K90+K91+K92+K93+K94+K95+K96,0)</f>
        <v>75880</v>
      </c>
      <c r="M88" s="299"/>
      <c r="N88" s="32"/>
      <c r="O88" s="32"/>
      <c r="P88" s="32"/>
      <c r="Q88" s="32"/>
      <c r="R88" s="32"/>
    </row>
    <row r="89" spans="1:18" x14ac:dyDescent="0.2">
      <c r="C89" s="459" t="s">
        <v>42</v>
      </c>
      <c r="D89" s="281"/>
      <c r="E89" s="282"/>
      <c r="F89" s="283">
        <v>15000</v>
      </c>
      <c r="G89" s="282" t="s">
        <v>43</v>
      </c>
      <c r="H89" s="267" t="s">
        <v>1</v>
      </c>
      <c r="I89" s="278">
        <v>0.34</v>
      </c>
      <c r="J89" s="284" t="s">
        <v>44</v>
      </c>
      <c r="K89" s="125">
        <f t="shared" ref="K89:K96" si="5">IF(D89="",F89*I89,D89*F89*I89)</f>
        <v>5100</v>
      </c>
      <c r="N89" s="30"/>
      <c r="O89" s="31"/>
      <c r="P89" s="31"/>
      <c r="Q89" s="31"/>
      <c r="R89" s="31"/>
    </row>
    <row r="90" spans="1:18" x14ac:dyDescent="0.2">
      <c r="C90" s="459" t="s">
        <v>40</v>
      </c>
      <c r="D90" s="285"/>
      <c r="E90" s="267"/>
      <c r="F90" s="286">
        <v>18.2</v>
      </c>
      <c r="G90" s="282" t="s">
        <v>45</v>
      </c>
      <c r="H90" s="267" t="s">
        <v>1</v>
      </c>
      <c r="I90" s="278">
        <v>1850</v>
      </c>
      <c r="J90" s="284" t="s">
        <v>46</v>
      </c>
      <c r="K90" s="125">
        <f t="shared" si="5"/>
        <v>33670</v>
      </c>
      <c r="N90" s="30"/>
      <c r="O90" s="31"/>
      <c r="P90" s="31"/>
      <c r="Q90" s="31"/>
      <c r="R90" s="31"/>
    </row>
    <row r="91" spans="1:18" x14ac:dyDescent="0.2">
      <c r="C91" s="449" t="s">
        <v>39</v>
      </c>
      <c r="D91" s="281"/>
      <c r="E91" s="287"/>
      <c r="F91" s="283">
        <v>1</v>
      </c>
      <c r="G91" s="282" t="s">
        <v>47</v>
      </c>
      <c r="H91" s="267" t="s">
        <v>1</v>
      </c>
      <c r="I91" s="278">
        <v>650</v>
      </c>
      <c r="J91" s="284" t="s">
        <v>48</v>
      </c>
      <c r="K91" s="125">
        <f t="shared" si="5"/>
        <v>650</v>
      </c>
      <c r="L91" s="66"/>
      <c r="M91" s="66"/>
      <c r="N91" s="31"/>
      <c r="O91" s="31"/>
      <c r="P91" s="31"/>
      <c r="Q91" s="31"/>
      <c r="R91" s="31"/>
    </row>
    <row r="92" spans="1:18" x14ac:dyDescent="0.2">
      <c r="C92" s="448" t="s">
        <v>49</v>
      </c>
      <c r="D92" s="281"/>
      <c r="E92" s="287"/>
      <c r="F92" s="283">
        <v>587</v>
      </c>
      <c r="G92" s="282" t="s">
        <v>43</v>
      </c>
      <c r="H92" s="267" t="s">
        <v>1</v>
      </c>
      <c r="I92" s="278">
        <v>15</v>
      </c>
      <c r="J92" s="284" t="s">
        <v>44</v>
      </c>
      <c r="K92" s="125">
        <f t="shared" si="5"/>
        <v>8805</v>
      </c>
      <c r="L92" s="66"/>
      <c r="M92" s="66"/>
      <c r="N92" s="31"/>
      <c r="O92" s="31"/>
      <c r="P92" s="31"/>
      <c r="Q92" s="31"/>
      <c r="R92" s="31"/>
    </row>
    <row r="93" spans="1:18" x14ac:dyDescent="0.2">
      <c r="C93" s="448" t="s">
        <v>50</v>
      </c>
      <c r="D93" s="281"/>
      <c r="E93" s="287"/>
      <c r="F93" s="283">
        <v>3620</v>
      </c>
      <c r="G93" s="282" t="s">
        <v>43</v>
      </c>
      <c r="H93" s="267" t="s">
        <v>1</v>
      </c>
      <c r="I93" s="278">
        <v>2</v>
      </c>
      <c r="J93" s="284" t="s">
        <v>44</v>
      </c>
      <c r="K93" s="125">
        <f t="shared" si="5"/>
        <v>7240</v>
      </c>
      <c r="L93" s="66"/>
      <c r="M93" s="66"/>
      <c r="N93" s="31"/>
      <c r="O93" s="31"/>
      <c r="P93" s="31"/>
      <c r="Q93" s="31"/>
      <c r="R93" s="31"/>
    </row>
    <row r="94" spans="1:18" x14ac:dyDescent="0.2">
      <c r="C94" s="448" t="s">
        <v>51</v>
      </c>
      <c r="D94" s="288"/>
      <c r="E94" s="256"/>
      <c r="F94" s="289">
        <v>1</v>
      </c>
      <c r="G94" s="282" t="s">
        <v>41</v>
      </c>
      <c r="H94" s="267" t="s">
        <v>1</v>
      </c>
      <c r="I94" s="278">
        <v>415</v>
      </c>
      <c r="J94" s="290" t="s">
        <v>84</v>
      </c>
      <c r="K94" s="125">
        <f t="shared" si="5"/>
        <v>415</v>
      </c>
      <c r="L94" s="66"/>
      <c r="M94" s="66"/>
      <c r="N94" s="31"/>
      <c r="O94" s="31"/>
      <c r="P94" s="31"/>
      <c r="Q94" s="31"/>
      <c r="R94" s="31"/>
    </row>
    <row r="95" spans="1:18" x14ac:dyDescent="0.2">
      <c r="C95" s="448" t="s">
        <v>52</v>
      </c>
      <c r="D95" s="288"/>
      <c r="E95" s="256"/>
      <c r="F95" s="289">
        <v>1</v>
      </c>
      <c r="G95" s="282" t="s">
        <v>41</v>
      </c>
      <c r="H95" s="267" t="s">
        <v>1</v>
      </c>
      <c r="I95" s="278">
        <v>20000</v>
      </c>
      <c r="J95" s="290" t="s">
        <v>84</v>
      </c>
      <c r="K95" s="125">
        <f t="shared" si="5"/>
        <v>20000</v>
      </c>
      <c r="L95" s="66"/>
      <c r="M95" s="66"/>
      <c r="N95" s="31"/>
      <c r="O95" s="31"/>
      <c r="P95" s="31"/>
      <c r="Q95" s="31"/>
      <c r="R95" s="31"/>
    </row>
    <row r="96" spans="1:18" x14ac:dyDescent="0.2">
      <c r="C96" s="280"/>
      <c r="D96" s="288"/>
      <c r="E96" s="256"/>
      <c r="F96" s="289"/>
      <c r="G96" s="291"/>
      <c r="H96" s="267" t="s">
        <v>1</v>
      </c>
      <c r="I96" s="278"/>
      <c r="J96" s="290" t="s">
        <v>80</v>
      </c>
      <c r="K96" s="125">
        <f t="shared" si="5"/>
        <v>0</v>
      </c>
      <c r="L96" s="66"/>
      <c r="M96" s="66"/>
      <c r="N96" s="31"/>
      <c r="O96" s="31"/>
      <c r="P96" s="31"/>
      <c r="Q96" s="31"/>
      <c r="R96" s="31"/>
    </row>
    <row r="97" spans="1:22" x14ac:dyDescent="0.2">
      <c r="A97" s="23"/>
      <c r="B97" s="23"/>
      <c r="C97" s="23"/>
      <c r="D97" s="38"/>
      <c r="E97" s="38"/>
      <c r="F97" s="23"/>
      <c r="G97" s="23"/>
      <c r="H97" s="23"/>
      <c r="I97" s="23"/>
      <c r="J97" s="23"/>
      <c r="K97" s="115"/>
      <c r="L97" s="66"/>
      <c r="M97" s="66"/>
      <c r="N97" s="31"/>
      <c r="O97" s="31"/>
      <c r="P97" s="31"/>
      <c r="Q97" s="31"/>
      <c r="R97" s="31"/>
    </row>
    <row r="98" spans="1:22" x14ac:dyDescent="0.2">
      <c r="A98" s="23"/>
      <c r="B98" s="23"/>
      <c r="C98" s="55"/>
      <c r="D98" s="38"/>
      <c r="E98" s="38"/>
      <c r="F98" s="56"/>
      <c r="G98" s="38"/>
      <c r="H98" s="23"/>
      <c r="I98" s="57"/>
      <c r="J98" s="39"/>
      <c r="K98" s="98"/>
      <c r="L98" s="49"/>
      <c r="M98" s="49"/>
      <c r="N98" s="31"/>
      <c r="O98" s="31"/>
      <c r="P98" s="31"/>
      <c r="Q98" s="31"/>
      <c r="R98" s="31"/>
    </row>
    <row r="99" spans="1:22" x14ac:dyDescent="0.2">
      <c r="A99" s="58">
        <v>12</v>
      </c>
      <c r="B99" s="46" t="s">
        <v>28</v>
      </c>
      <c r="C99" s="59"/>
      <c r="D99" s="60"/>
      <c r="E99" s="60"/>
      <c r="F99" s="61"/>
      <c r="G99" s="60"/>
      <c r="H99" s="45"/>
      <c r="I99" s="62"/>
      <c r="J99" s="53"/>
      <c r="K99" s="102"/>
      <c r="L99" s="67">
        <f>ROUND(K100+K101+K102,0)</f>
        <v>0</v>
      </c>
      <c r="M99" s="307"/>
      <c r="N99" s="31"/>
      <c r="O99" s="31"/>
      <c r="P99" s="31"/>
      <c r="Q99" s="31"/>
      <c r="R99" s="31"/>
    </row>
    <row r="100" spans="1:22" s="23" customFormat="1" x14ac:dyDescent="0.2">
      <c r="A100" s="63"/>
      <c r="B100" s="64"/>
      <c r="C100" s="292"/>
      <c r="D100" s="293"/>
      <c r="E100" s="256"/>
      <c r="F100" s="294"/>
      <c r="G100" s="260"/>
      <c r="H100" t="s">
        <v>1</v>
      </c>
      <c r="I100" s="295"/>
      <c r="J100" s="290" t="s">
        <v>80</v>
      </c>
      <c r="K100" s="125">
        <f>IF(D100="",F100*I100,D100*F100*I100)</f>
        <v>0</v>
      </c>
      <c r="L100" s="7"/>
      <c r="M100" s="49"/>
      <c r="N100" s="31"/>
      <c r="O100" s="31"/>
      <c r="P100" s="31"/>
      <c r="Q100" s="31"/>
      <c r="R100" s="31"/>
    </row>
    <row r="101" spans="1:22" s="23" customFormat="1" x14ac:dyDescent="0.2">
      <c r="A101" s="63"/>
      <c r="B101" s="64"/>
      <c r="C101" s="292"/>
      <c r="D101" s="293"/>
      <c r="E101" s="256"/>
      <c r="F101" s="294"/>
      <c r="G101" s="260"/>
      <c r="H101" t="s">
        <v>1</v>
      </c>
      <c r="I101" s="295"/>
      <c r="J101" s="290" t="s">
        <v>80</v>
      </c>
      <c r="K101" s="125">
        <f>IF(D101="",F101*I101,D101*F101*I101)</f>
        <v>0</v>
      </c>
      <c r="L101" s="7"/>
      <c r="M101" s="49"/>
      <c r="N101" s="31"/>
      <c r="O101" s="31"/>
      <c r="P101" s="31"/>
      <c r="Q101" s="31"/>
      <c r="R101" s="31"/>
    </row>
    <row r="102" spans="1:22" s="23" customFormat="1" x14ac:dyDescent="0.2">
      <c r="A102" s="63"/>
      <c r="B102" s="64"/>
      <c r="C102" s="292"/>
      <c r="D102" s="293"/>
      <c r="E102" s="256"/>
      <c r="F102" s="294"/>
      <c r="G102" s="260"/>
      <c r="H102" t="s">
        <v>1</v>
      </c>
      <c r="I102" s="295"/>
      <c r="J102" s="290" t="s">
        <v>80</v>
      </c>
      <c r="K102" s="125">
        <f>IF(D102="",F102*I102,D102*F102*I102)</f>
        <v>0</v>
      </c>
      <c r="L102" s="7"/>
      <c r="M102" s="49"/>
      <c r="N102" s="31"/>
      <c r="O102" s="31"/>
      <c r="P102" s="31"/>
      <c r="Q102" s="31"/>
      <c r="R102" s="31"/>
    </row>
    <row r="103" spans="1:22" x14ac:dyDescent="0.2">
      <c r="A103" s="65"/>
      <c r="B103" s="65"/>
      <c r="C103" s="55"/>
      <c r="D103" s="123"/>
      <c r="E103" s="38"/>
      <c r="F103" s="56"/>
      <c r="G103" s="38"/>
      <c r="H103" s="65"/>
      <c r="I103" s="57"/>
      <c r="J103" s="39"/>
      <c r="K103" s="101"/>
      <c r="L103" s="66"/>
      <c r="M103" s="66"/>
      <c r="N103" s="31"/>
      <c r="O103" s="31"/>
      <c r="P103" s="31"/>
      <c r="Q103" s="31"/>
      <c r="R103" s="31"/>
    </row>
    <row r="104" spans="1:22" x14ac:dyDescent="0.2">
      <c r="A104" s="22">
        <v>13</v>
      </c>
      <c r="B104" s="10" t="s">
        <v>12</v>
      </c>
      <c r="C104" s="10"/>
      <c r="D104" s="10"/>
      <c r="E104" s="296">
        <v>0</v>
      </c>
      <c r="F104" s="433" t="s">
        <v>20</v>
      </c>
      <c r="G104" s="434"/>
      <c r="H104" s="434"/>
      <c r="I104" s="391">
        <f>L8+L14+L20+L26+L53+L60+L79</f>
        <v>8339</v>
      </c>
      <c r="J104" s="392"/>
      <c r="K104" s="91"/>
      <c r="L104" s="143">
        <f>ROUND(E104*I104,0)</f>
        <v>0</v>
      </c>
      <c r="M104" s="308"/>
      <c r="N104" s="378" t="s">
        <v>59</v>
      </c>
      <c r="O104" s="378"/>
      <c r="P104" s="378"/>
      <c r="Q104" s="378"/>
      <c r="R104" s="378"/>
    </row>
    <row r="105" spans="1:22" x14ac:dyDescent="0.2">
      <c r="C105" s="8"/>
      <c r="D105" s="8"/>
      <c r="E105" s="8"/>
      <c r="F105" s="15"/>
      <c r="G105" s="8"/>
      <c r="H105" s="8"/>
      <c r="I105" s="3"/>
      <c r="J105" s="3"/>
      <c r="K105" s="95"/>
      <c r="L105" s="14"/>
      <c r="M105" s="304"/>
      <c r="N105" s="411"/>
      <c r="O105" s="411"/>
      <c r="P105" s="411"/>
      <c r="Q105" s="411"/>
      <c r="R105" s="411"/>
    </row>
    <row r="106" spans="1:22" x14ac:dyDescent="0.2">
      <c r="C106" s="36"/>
      <c r="D106" s="8"/>
      <c r="E106" s="8"/>
      <c r="F106" s="15"/>
      <c r="G106" s="8"/>
      <c r="H106" s="8"/>
      <c r="I106" s="35"/>
      <c r="J106" s="3"/>
      <c r="K106" s="95"/>
      <c r="L106" s="14"/>
      <c r="M106" s="304"/>
      <c r="N106" s="412"/>
      <c r="O106" s="412"/>
      <c r="P106" s="412"/>
      <c r="Q106" s="412"/>
      <c r="R106" s="412"/>
    </row>
    <row r="107" spans="1:22" s="24" customFormat="1" ht="18" x14ac:dyDescent="0.25">
      <c r="A107" s="27"/>
      <c r="B107" s="27" t="s">
        <v>29</v>
      </c>
      <c r="C107" s="27"/>
      <c r="D107" s="27"/>
      <c r="E107" s="27"/>
      <c r="F107" s="27"/>
      <c r="G107" s="27"/>
      <c r="H107" s="27"/>
      <c r="I107" s="27"/>
      <c r="J107" s="27"/>
      <c r="K107" s="103"/>
      <c r="L107" s="28">
        <f>SUM(L104,L99,L88,L79,L67,L60,L53,L48,L41,L26,L20,L14,L8)</f>
        <v>118059</v>
      </c>
      <c r="M107" s="309"/>
      <c r="O107" s="25"/>
      <c r="P107" s="25"/>
      <c r="Q107" s="25"/>
      <c r="R107" s="25"/>
      <c r="S107" s="25"/>
      <c r="T107" s="26"/>
      <c r="U107" s="25"/>
      <c r="V107" s="25"/>
    </row>
    <row r="108" spans="1:22" x14ac:dyDescent="0.2">
      <c r="O108" s="19"/>
      <c r="P108" s="19"/>
      <c r="Q108" s="19"/>
      <c r="R108" s="19"/>
      <c r="S108" s="19"/>
      <c r="T108" s="19"/>
      <c r="U108" s="19"/>
      <c r="V108" s="19"/>
    </row>
  </sheetData>
  <mergeCells count="16">
    <mergeCell ref="A1:L1"/>
    <mergeCell ref="N1:R1"/>
    <mergeCell ref="A2:L2"/>
    <mergeCell ref="N2:R4"/>
    <mergeCell ref="A3:L3"/>
    <mergeCell ref="A4:L4"/>
    <mergeCell ref="A5:L5"/>
    <mergeCell ref="F104:H104"/>
    <mergeCell ref="I104:J104"/>
    <mergeCell ref="N104:R106"/>
    <mergeCell ref="N7:R8"/>
    <mergeCell ref="N15:R17"/>
    <mergeCell ref="N21:R21"/>
    <mergeCell ref="N22:R22"/>
    <mergeCell ref="N37:R38"/>
    <mergeCell ref="N68:R70"/>
  </mergeCells>
  <hyperlinks>
    <hyperlink ref="N22:R22" r:id="rId1" display="Federal Per Diem Rates" xr:uid="{00000000-0004-0000-0400-000000000000}"/>
    <hyperlink ref="N25" r:id="rId2" xr:uid="{00000000-0004-0000-0400-000001000000}"/>
  </hyperlinks>
  <pageMargins left="0.5" right="0.5" top="0.5" bottom="0.5" header="0.5" footer="0.5"/>
  <pageSetup scale="86" fitToHeight="10" orientation="portrait" r:id="rId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INSTRUCTIONS</vt:lpstr>
      <vt:lpstr>PCSRF Funding </vt:lpstr>
      <vt:lpstr>Non-Federal Cash Match</vt:lpstr>
      <vt:lpstr>In-kind Match</vt:lpstr>
      <vt:lpstr>Non-match Federal Funds</vt:lpstr>
      <vt:lpstr>'In-kind Match'!Print_Area</vt:lpstr>
      <vt:lpstr>'Non-Federal Cash Match'!Print_Area</vt:lpstr>
      <vt:lpstr>'Non-match Federal Funds'!Print_Area</vt:lpstr>
      <vt:lpstr>'PCSRF Funding '!Print_Area</vt:lpstr>
      <vt:lpstr>'In-kind Match'!Print_Titles</vt:lpstr>
      <vt:lpstr>'Non-Federal Cash Match'!Print_Titles</vt:lpstr>
      <vt:lpstr>'Non-match Federal Funds'!Print_Titles</vt:lpstr>
      <vt:lpstr>'PCSRF Funding '!Print_Titles</vt:lpstr>
    </vt:vector>
  </TitlesOfParts>
  <Company>BPA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Template</dc:title>
  <dc:creator>Roy Beaty</dc:creator>
  <cp:lastModifiedBy>Abbie Gongloff</cp:lastModifiedBy>
  <cp:lastPrinted>2018-07-05T19:56:38Z</cp:lastPrinted>
  <dcterms:created xsi:type="dcterms:W3CDTF">1998-11-06T23:26:22Z</dcterms:created>
  <dcterms:modified xsi:type="dcterms:W3CDTF">2020-08-27T17:39:33Z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ID">
    <vt:lpwstr>3.00000000000000</vt:lpwstr>
  </property>
</Properties>
</file>